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gente de Empreendimento\BANCO BRADESCO\CLIENTES\MON - EM ANDAMENTO\FMAC\GRAND VILLAGE\ENVIO DO CLIENTE\19 03 MARÇO\"/>
    </mc:Choice>
  </mc:AlternateContent>
  <xr:revisionPtr revIDLastSave="0" documentId="13_ncr:1_{99FBF6B4-A505-4B73-B374-4E4AE3722A90}" xr6:coauthVersionLast="43" xr6:coauthVersionMax="43" xr10:uidLastSave="{00000000-0000-0000-0000-000000000000}"/>
  <bookViews>
    <workbookView xWindow="-120" yWindow="-120" windowWidth="20730" windowHeight="11160" tabRatio="793" firstSheet="2" activeTab="3" xr2:uid="{7BF2A9CF-D350-44F9-971F-87EFF0040FDE}"/>
  </bookViews>
  <sheets>
    <sheet name="BASE 06" sheetId="7" r:id="rId1"/>
    <sheet name="ANEXO 06 - JAN" sheetId="14" r:id="rId2"/>
    <sheet name="ANEXO 06 - FEV" sheetId="13" r:id="rId3"/>
    <sheet name="ANEXO 06 - MAR" sheetId="12" r:id="rId4"/>
    <sheet name="RECEBIDOS" sheetId="9" r:id="rId5"/>
    <sheet name="ESTOQUE-MERCADO" sheetId="5" r:id="rId6"/>
    <sheet name="VMD" sheetId="4" r:id="rId7"/>
    <sheet name="Planilha1" sheetId="8" state="hidden" r:id="rId8"/>
    <sheet name="A RECEBER-CLIENTES" sheetId="2" r:id="rId9"/>
    <sheet name="Planilha3" sheetId="11" state="hidden" r:id="rId10"/>
    <sheet name="DINAMICA" sheetId="16" state="hidden" r:id="rId11"/>
    <sheet name="AGING LIST" sheetId="6" r:id="rId12"/>
    <sheet name="ALUGUEL - desatualizada" sheetId="3" r:id="rId13"/>
  </sheets>
  <definedNames>
    <definedName name="_xlnm._FilterDatabase" localSheetId="8" hidden="1">'A RECEBER-CLIENTES'!$S$2:$U$21</definedName>
    <definedName name="_xlnm._FilterDatabase" localSheetId="11" hidden="1">'AGING LIST'!$A$2:$I$67</definedName>
    <definedName name="_xlnm._FilterDatabase" localSheetId="2" hidden="1">'ANEXO 06 - FEV'!$B$3:$M$155</definedName>
    <definedName name="_xlnm._FilterDatabase" localSheetId="1" hidden="1">'ANEXO 06 - JAN'!$B$3:$M$155</definedName>
    <definedName name="_xlnm._FilterDatabase" localSheetId="3" hidden="1">'ANEXO 06 - MAR'!$B$3:$P$155</definedName>
    <definedName name="_xlnm._FilterDatabase" localSheetId="0" hidden="1">'BASE 06'!$B$3:$R$155</definedName>
    <definedName name="_xlnm._FilterDatabase" localSheetId="5" hidden="1">'ESTOQUE-MERCADO'!$F$3:$L$3</definedName>
    <definedName name="_xlnm._FilterDatabase" localSheetId="4" hidden="1">RECEBIDOS!$C$2:$G$121</definedName>
  </definedNames>
  <calcPr calcId="191029"/>
  <pivotCaches>
    <pivotCache cacheId="0" r:id="rId14"/>
    <pivotCache cacheId="1" r:id="rId15"/>
    <pivotCache cacheId="2" r:id="rId1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" i="6" l="1"/>
  <c r="U1" i="6" l="1"/>
  <c r="W1" i="6"/>
  <c r="T4" i="6"/>
  <c r="V4" i="6" s="1"/>
  <c r="T5" i="6"/>
  <c r="V5" i="6" s="1"/>
  <c r="T6" i="6"/>
  <c r="V6" i="6" s="1"/>
  <c r="T7" i="6"/>
  <c r="V7" i="6" s="1"/>
  <c r="T8" i="6"/>
  <c r="V8" i="6" s="1"/>
  <c r="T9" i="6"/>
  <c r="V9" i="6" s="1"/>
  <c r="T10" i="6"/>
  <c r="V10" i="6" s="1"/>
  <c r="T11" i="6"/>
  <c r="V11" i="6" s="1"/>
  <c r="T12" i="6"/>
  <c r="V12" i="6" s="1"/>
  <c r="T13" i="6"/>
  <c r="V13" i="6" s="1"/>
  <c r="T14" i="6"/>
  <c r="V14" i="6" s="1"/>
  <c r="T15" i="6"/>
  <c r="V15" i="6" s="1"/>
  <c r="T16" i="6"/>
  <c r="V16" i="6" s="1"/>
  <c r="T17" i="6"/>
  <c r="V17" i="6" s="1"/>
  <c r="T3" i="6"/>
  <c r="V3" i="6" s="1"/>
  <c r="V1" i="6" l="1"/>
  <c r="T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C1" i="6"/>
  <c r="H3" i="6"/>
  <c r="B2" i="12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3" i="4"/>
  <c r="K2" i="5" l="1"/>
  <c r="D8" i="5"/>
  <c r="D9" i="5"/>
  <c r="D10" i="5" s="1"/>
  <c r="L55" i="5" s="1"/>
  <c r="L56" i="5" s="1"/>
  <c r="L57" i="5" s="1"/>
  <c r="L58" i="5" s="1"/>
  <c r="L59" i="5" s="1"/>
  <c r="L60" i="5" s="1"/>
  <c r="L61" i="5" s="1"/>
  <c r="L62" i="5" s="1"/>
  <c r="D12" i="5"/>
  <c r="D11" i="5"/>
  <c r="D3" i="5"/>
  <c r="L4" i="5" s="1"/>
  <c r="L5" i="5" s="1"/>
  <c r="L6" i="5" s="1"/>
  <c r="L7" i="5" s="1"/>
  <c r="L8" i="5" s="1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D13" i="5" l="1"/>
  <c r="L63" i="5" s="1"/>
  <c r="L64" i="5" s="1"/>
  <c r="L65" i="5" s="1"/>
  <c r="L66" i="5" s="1"/>
  <c r="L67" i="5" s="1"/>
  <c r="L68" i="5" s="1"/>
  <c r="L2" i="5" l="1"/>
  <c r="J2" i="14"/>
  <c r="M155" i="14"/>
  <c r="M154" i="14"/>
  <c r="M153" i="14"/>
  <c r="M152" i="14"/>
  <c r="M151" i="14"/>
  <c r="M150" i="14"/>
  <c r="M149" i="14"/>
  <c r="M148" i="14"/>
  <c r="M147" i="14"/>
  <c r="M146" i="14"/>
  <c r="M145" i="14"/>
  <c r="M144" i="14"/>
  <c r="M143" i="14"/>
  <c r="M142" i="14"/>
  <c r="M141" i="14"/>
  <c r="M140" i="14"/>
  <c r="M139" i="14"/>
  <c r="M138" i="14"/>
  <c r="M137" i="14"/>
  <c r="M136" i="14"/>
  <c r="M135" i="14"/>
  <c r="M134" i="14"/>
  <c r="M133" i="14"/>
  <c r="M132" i="14"/>
  <c r="M131" i="14"/>
  <c r="M130" i="14"/>
  <c r="M129" i="14"/>
  <c r="M128" i="14"/>
  <c r="M127" i="14"/>
  <c r="M126" i="14"/>
  <c r="M125" i="14"/>
  <c r="M124" i="14"/>
  <c r="M123" i="14"/>
  <c r="M122" i="14"/>
  <c r="M121" i="14"/>
  <c r="M120" i="14"/>
  <c r="M119" i="14"/>
  <c r="M118" i="14"/>
  <c r="M117" i="14"/>
  <c r="M116" i="14"/>
  <c r="M115" i="14"/>
  <c r="M114" i="14"/>
  <c r="M113" i="14"/>
  <c r="M112" i="14"/>
  <c r="M111" i="14"/>
  <c r="M110" i="14"/>
  <c r="M109" i="14"/>
  <c r="M108" i="14"/>
  <c r="M107" i="14"/>
  <c r="M106" i="14"/>
  <c r="M105" i="14"/>
  <c r="M104" i="14"/>
  <c r="M103" i="14"/>
  <c r="M102" i="14"/>
  <c r="M101" i="14"/>
  <c r="M100" i="14"/>
  <c r="M99" i="14"/>
  <c r="M98" i="14"/>
  <c r="M97" i="14"/>
  <c r="M96" i="14"/>
  <c r="M95" i="14"/>
  <c r="M94" i="14"/>
  <c r="M93" i="14"/>
  <c r="M92" i="14"/>
  <c r="M91" i="14"/>
  <c r="M90" i="14"/>
  <c r="M89" i="14"/>
  <c r="M88" i="14"/>
  <c r="M87" i="14"/>
  <c r="M86" i="14"/>
  <c r="M85" i="14"/>
  <c r="M84" i="14"/>
  <c r="M83" i="14"/>
  <c r="M82" i="14"/>
  <c r="M81" i="14"/>
  <c r="M80" i="14"/>
  <c r="M79" i="14"/>
  <c r="M78" i="14"/>
  <c r="M77" i="14"/>
  <c r="M76" i="14"/>
  <c r="M75" i="14"/>
  <c r="M74" i="14"/>
  <c r="M73" i="14"/>
  <c r="M72" i="14"/>
  <c r="M71" i="14"/>
  <c r="M70" i="14"/>
  <c r="M69" i="14"/>
  <c r="M68" i="14"/>
  <c r="M67" i="14"/>
  <c r="M66" i="14"/>
  <c r="M65" i="14"/>
  <c r="M64" i="14"/>
  <c r="M6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5" i="14"/>
  <c r="M4" i="14"/>
  <c r="L2" i="14"/>
  <c r="K2" i="14"/>
  <c r="M155" i="13"/>
  <c r="M154" i="13"/>
  <c r="M153" i="13"/>
  <c r="M152" i="13"/>
  <c r="M151" i="13"/>
  <c r="M150" i="13"/>
  <c r="M149" i="13"/>
  <c r="M148" i="13"/>
  <c r="M147" i="13"/>
  <c r="M146" i="13"/>
  <c r="M145" i="13"/>
  <c r="M144" i="13"/>
  <c r="M143" i="13"/>
  <c r="M142" i="13"/>
  <c r="M141" i="13"/>
  <c r="M140" i="13"/>
  <c r="M139" i="13"/>
  <c r="M138" i="13"/>
  <c r="M137" i="13"/>
  <c r="M136" i="13"/>
  <c r="M135" i="13"/>
  <c r="M134" i="13"/>
  <c r="M133" i="13"/>
  <c r="M132" i="13"/>
  <c r="M131" i="13"/>
  <c r="M130" i="13"/>
  <c r="M129" i="13"/>
  <c r="M128" i="13"/>
  <c r="M127" i="13"/>
  <c r="M126" i="13"/>
  <c r="M125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M4" i="13"/>
  <c r="L2" i="13"/>
  <c r="K2" i="13"/>
  <c r="J2" i="13"/>
  <c r="P5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109" i="12"/>
  <c r="P110" i="12"/>
  <c r="P111" i="12"/>
  <c r="P112" i="12"/>
  <c r="P113" i="12"/>
  <c r="P114" i="12"/>
  <c r="P115" i="12"/>
  <c r="P116" i="12"/>
  <c r="P117" i="12"/>
  <c r="P118" i="12"/>
  <c r="P119" i="12"/>
  <c r="P120" i="12"/>
  <c r="P121" i="12"/>
  <c r="P122" i="12"/>
  <c r="P123" i="12"/>
  <c r="P124" i="12"/>
  <c r="P125" i="12"/>
  <c r="P126" i="12"/>
  <c r="P127" i="12"/>
  <c r="P128" i="12"/>
  <c r="P129" i="12"/>
  <c r="P130" i="12"/>
  <c r="P131" i="12"/>
  <c r="P132" i="12"/>
  <c r="P133" i="12"/>
  <c r="P134" i="12"/>
  <c r="P135" i="12"/>
  <c r="P136" i="12"/>
  <c r="P137" i="12"/>
  <c r="P138" i="12"/>
  <c r="P139" i="12"/>
  <c r="P140" i="12"/>
  <c r="P141" i="12"/>
  <c r="P142" i="12"/>
  <c r="P143" i="12"/>
  <c r="P144" i="12"/>
  <c r="P145" i="12"/>
  <c r="P146" i="12"/>
  <c r="P147" i="12"/>
  <c r="P148" i="12"/>
  <c r="P149" i="12"/>
  <c r="P150" i="12"/>
  <c r="P151" i="12"/>
  <c r="P152" i="12"/>
  <c r="P153" i="12"/>
  <c r="P154" i="12"/>
  <c r="P155" i="12"/>
  <c r="P4" i="12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5" i="7"/>
  <c r="R126" i="7"/>
  <c r="R127" i="7"/>
  <c r="R128" i="7"/>
  <c r="R129" i="7"/>
  <c r="R130" i="7"/>
  <c r="R131" i="7"/>
  <c r="R132" i="7"/>
  <c r="R133" i="7"/>
  <c r="R134" i="7"/>
  <c r="R135" i="7"/>
  <c r="R136" i="7"/>
  <c r="R137" i="7"/>
  <c r="R138" i="7"/>
  <c r="R139" i="7"/>
  <c r="R140" i="7"/>
  <c r="R141" i="7"/>
  <c r="R142" i="7"/>
  <c r="R143" i="7"/>
  <c r="R144" i="7"/>
  <c r="R145" i="7"/>
  <c r="R146" i="7"/>
  <c r="R147" i="7"/>
  <c r="R148" i="7"/>
  <c r="R149" i="7"/>
  <c r="R150" i="7"/>
  <c r="R151" i="7"/>
  <c r="R152" i="7"/>
  <c r="R153" i="7"/>
  <c r="R154" i="7"/>
  <c r="R155" i="7"/>
  <c r="R4" i="7"/>
  <c r="O2" i="12"/>
  <c r="M2" i="14" l="1"/>
  <c r="M2" i="13"/>
  <c r="P2" i="12"/>
  <c r="N2" i="12"/>
  <c r="M2" i="12"/>
  <c r="U152" i="7" l="1"/>
  <c r="U151" i="7"/>
  <c r="U150" i="7"/>
  <c r="U148" i="7"/>
  <c r="U147" i="7"/>
  <c r="U146" i="7"/>
  <c r="U145" i="7"/>
  <c r="U144" i="7"/>
  <c r="U143" i="7"/>
  <c r="U142" i="7"/>
  <c r="U141" i="7"/>
  <c r="U139" i="7"/>
  <c r="U137" i="7"/>
  <c r="U136" i="7"/>
  <c r="U135" i="7"/>
  <c r="U134" i="7"/>
  <c r="U133" i="7"/>
  <c r="U131" i="7"/>
  <c r="U130" i="7"/>
  <c r="U128" i="7"/>
  <c r="U127" i="7"/>
  <c r="U126" i="7"/>
  <c r="U125" i="7"/>
  <c r="U124" i="7"/>
  <c r="U122" i="7"/>
  <c r="U121" i="7"/>
  <c r="U120" i="7"/>
  <c r="U119" i="7"/>
  <c r="U118" i="7"/>
  <c r="U117" i="7"/>
  <c r="U116" i="7"/>
  <c r="U115" i="7"/>
  <c r="U114" i="7"/>
  <c r="U113" i="7"/>
  <c r="U112" i="7"/>
  <c r="U111" i="7"/>
  <c r="U110" i="7"/>
  <c r="U108" i="7"/>
  <c r="U106" i="7"/>
  <c r="U105" i="7"/>
  <c r="U104" i="7"/>
  <c r="U103" i="7"/>
  <c r="U102" i="7"/>
  <c r="U101" i="7"/>
  <c r="U100" i="7"/>
  <c r="U99" i="7"/>
  <c r="U98" i="7"/>
  <c r="U97" i="7"/>
  <c r="U87" i="7"/>
  <c r="U80" i="7"/>
  <c r="U73" i="7"/>
  <c r="U39" i="7"/>
  <c r="U17" i="7"/>
  <c r="U5" i="7"/>
  <c r="U1" i="2"/>
  <c r="Q2" i="7" l="1"/>
  <c r="O2" i="7"/>
  <c r="M2" i="7"/>
  <c r="O67" i="3" l="1"/>
  <c r="O55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50" i="3"/>
  <c r="O57" i="3"/>
  <c r="O59" i="3"/>
  <c r="O61" i="3"/>
  <c r="O63" i="3"/>
  <c r="O65" i="3"/>
  <c r="M57" i="3"/>
  <c r="M59" i="3"/>
  <c r="M61" i="3"/>
  <c r="M63" i="3"/>
  <c r="M65" i="3"/>
  <c r="G57" i="3"/>
  <c r="G59" i="3"/>
  <c r="G61" i="3"/>
  <c r="G63" i="3"/>
  <c r="G65" i="3"/>
  <c r="B51" i="3"/>
  <c r="U51" i="3" s="1"/>
  <c r="B52" i="3"/>
  <c r="B53" i="3"/>
  <c r="U53" i="3" s="1"/>
  <c r="B54" i="3"/>
  <c r="B55" i="3"/>
  <c r="B56" i="3"/>
  <c r="B57" i="3"/>
  <c r="U57" i="3" s="1"/>
  <c r="B58" i="3"/>
  <c r="B59" i="3"/>
  <c r="U59" i="3" s="1"/>
  <c r="B60" i="3"/>
  <c r="B61" i="3"/>
  <c r="U61" i="3" s="1"/>
  <c r="B62" i="3"/>
  <c r="B63" i="3"/>
  <c r="U63" i="3" s="1"/>
  <c r="B64" i="3"/>
  <c r="B65" i="3"/>
  <c r="U65" i="3" s="1"/>
  <c r="B66" i="3"/>
  <c r="B67" i="3"/>
  <c r="B50" i="3"/>
  <c r="U50" i="3" l="1"/>
  <c r="S50" i="3"/>
  <c r="Q50" i="3"/>
  <c r="O50" i="3"/>
  <c r="M50" i="3"/>
  <c r="O66" i="3"/>
  <c r="M66" i="3"/>
  <c r="G66" i="3"/>
  <c r="U66" i="3"/>
  <c r="S66" i="3"/>
  <c r="Q66" i="3"/>
  <c r="O64" i="3"/>
  <c r="M64" i="3"/>
  <c r="G64" i="3"/>
  <c r="U64" i="3"/>
  <c r="S64" i="3"/>
  <c r="Q64" i="3"/>
  <c r="O62" i="3"/>
  <c r="M62" i="3"/>
  <c r="G62" i="3"/>
  <c r="U62" i="3"/>
  <c r="S62" i="3"/>
  <c r="Q62" i="3"/>
  <c r="O60" i="3"/>
  <c r="M60" i="3"/>
  <c r="G60" i="3"/>
  <c r="U60" i="3"/>
  <c r="S60" i="3"/>
  <c r="Q60" i="3"/>
  <c r="O58" i="3"/>
  <c r="M58" i="3"/>
  <c r="G58" i="3"/>
  <c r="U58" i="3"/>
  <c r="S58" i="3"/>
  <c r="Q58" i="3"/>
  <c r="O56" i="3"/>
  <c r="M56" i="3"/>
  <c r="G56" i="3"/>
  <c r="U56" i="3"/>
  <c r="S56" i="3"/>
  <c r="Q56" i="3"/>
  <c r="U54" i="3"/>
  <c r="S54" i="3"/>
  <c r="Q54" i="3"/>
  <c r="O54" i="3"/>
  <c r="M54" i="3"/>
  <c r="U52" i="3"/>
  <c r="S52" i="3"/>
  <c r="Q52" i="3"/>
  <c r="O52" i="3"/>
  <c r="M52" i="3"/>
  <c r="G52" i="3"/>
  <c r="G50" i="3"/>
  <c r="G54" i="3"/>
  <c r="G53" i="3"/>
  <c r="G51" i="3"/>
  <c r="M53" i="3"/>
  <c r="M51" i="3"/>
  <c r="O53" i="3"/>
  <c r="O51" i="3"/>
  <c r="Q65" i="3"/>
  <c r="Q63" i="3"/>
  <c r="Q61" i="3"/>
  <c r="Q59" i="3"/>
  <c r="Q57" i="3"/>
  <c r="Q53" i="3"/>
  <c r="Q51" i="3"/>
  <c r="S65" i="3"/>
  <c r="S63" i="3"/>
  <c r="S61" i="3"/>
  <c r="S59" i="3"/>
  <c r="S57" i="3"/>
  <c r="S53" i="3"/>
  <c r="S51" i="3"/>
  <c r="AB45" i="3" l="1"/>
  <c r="AB44" i="3"/>
  <c r="O44" i="3"/>
  <c r="B44" i="3"/>
  <c r="AB43" i="3"/>
  <c r="O43" i="3"/>
  <c r="B43" i="3"/>
  <c r="AB42" i="3"/>
  <c r="O42" i="3"/>
  <c r="B42" i="3"/>
  <c r="AB41" i="3"/>
  <c r="O41" i="3"/>
  <c r="B41" i="3"/>
  <c r="AB40" i="3"/>
  <c r="O40" i="3"/>
  <c r="B40" i="3"/>
  <c r="AB39" i="3"/>
  <c r="O39" i="3"/>
  <c r="B39" i="3"/>
  <c r="AB38" i="3"/>
  <c r="O38" i="3"/>
  <c r="B38" i="3"/>
  <c r="AB37" i="3"/>
  <c r="O37" i="3"/>
  <c r="B37" i="3"/>
  <c r="AB36" i="3"/>
  <c r="O36" i="3"/>
  <c r="B36" i="3"/>
  <c r="AB35" i="3"/>
  <c r="O35" i="3"/>
  <c r="B35" i="3"/>
  <c r="AB34" i="3"/>
  <c r="O34" i="3"/>
  <c r="B34" i="3"/>
  <c r="AB33" i="3"/>
  <c r="O33" i="3"/>
  <c r="B33" i="3"/>
  <c r="AB32" i="3"/>
  <c r="O32" i="3"/>
  <c r="B32" i="3"/>
  <c r="AB31" i="3"/>
  <c r="O31" i="3"/>
  <c r="B31" i="3"/>
  <c r="AB30" i="3"/>
  <c r="O30" i="3"/>
  <c r="B30" i="3"/>
  <c r="AB29" i="3"/>
  <c r="O29" i="3"/>
  <c r="B29" i="3"/>
  <c r="AB28" i="3"/>
  <c r="B28" i="3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3" i="4"/>
  <c r="E1" i="4"/>
  <c r="A155" i="7" l="1"/>
  <c r="A154" i="7"/>
  <c r="A153" i="7"/>
  <c r="A152" i="7"/>
  <c r="A151" i="7"/>
  <c r="A150" i="7"/>
  <c r="S150" i="7" s="1"/>
  <c r="A149" i="7"/>
  <c r="A148" i="7"/>
  <c r="A147" i="7"/>
  <c r="A146" i="7"/>
  <c r="A145" i="7"/>
  <c r="A144" i="7"/>
  <c r="A143" i="7"/>
  <c r="A142" i="7"/>
  <c r="S142" i="7" s="1"/>
  <c r="A141" i="7"/>
  <c r="A140" i="7"/>
  <c r="A139" i="7"/>
  <c r="A138" i="7"/>
  <c r="A137" i="7"/>
  <c r="S137" i="7" s="1"/>
  <c r="A136" i="7"/>
  <c r="S136" i="7" s="1"/>
  <c r="A135" i="7"/>
  <c r="A134" i="7"/>
  <c r="A133" i="7"/>
  <c r="A132" i="7"/>
  <c r="A131" i="7"/>
  <c r="S131" i="7" s="1"/>
  <c r="A130" i="7"/>
  <c r="A129" i="7"/>
  <c r="A128" i="7"/>
  <c r="A127" i="7"/>
  <c r="A126" i="7"/>
  <c r="S126" i="7" s="1"/>
  <c r="A125" i="7"/>
  <c r="A124" i="7"/>
  <c r="S124" i="7" s="1"/>
  <c r="A123" i="7"/>
  <c r="A122" i="7"/>
  <c r="A121" i="7"/>
  <c r="S121" i="7" s="1"/>
  <c r="A120" i="7"/>
  <c r="A119" i="7"/>
  <c r="S119" i="7" s="1"/>
  <c r="A118" i="7"/>
  <c r="A117" i="7"/>
  <c r="S117" i="7" s="1"/>
  <c r="A116" i="7"/>
  <c r="A115" i="7"/>
  <c r="A114" i="7"/>
  <c r="A113" i="7"/>
  <c r="S113" i="7" s="1"/>
  <c r="A112" i="7"/>
  <c r="A111" i="7"/>
  <c r="A110" i="7"/>
  <c r="A109" i="7"/>
  <c r="A108" i="7"/>
  <c r="S108" i="7" s="1"/>
  <c r="A107" i="7"/>
  <c r="A106" i="7"/>
  <c r="S106" i="7" s="1"/>
  <c r="A105" i="7"/>
  <c r="A104" i="7"/>
  <c r="A103" i="7"/>
  <c r="A102" i="7"/>
  <c r="A101" i="7"/>
  <c r="S101" i="7" s="1"/>
  <c r="A100" i="7"/>
  <c r="S100" i="7" s="1"/>
  <c r="A99" i="7"/>
  <c r="A98" i="7"/>
  <c r="S98" i="7" s="1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B6" i="3" l="1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5" i="3"/>
  <c r="O18" i="3" l="1"/>
  <c r="O11" i="3" l="1"/>
  <c r="O8" i="3"/>
  <c r="O9" i="3"/>
  <c r="O10" i="3"/>
  <c r="O12" i="3"/>
  <c r="O13" i="3"/>
  <c r="O14" i="3"/>
  <c r="O15" i="3"/>
  <c r="O16" i="3"/>
  <c r="O17" i="3"/>
  <c r="O19" i="3"/>
  <c r="O20" i="3"/>
  <c r="O21" i="3"/>
  <c r="AB17" i="3"/>
  <c r="AB18" i="3"/>
  <c r="AB19" i="3"/>
  <c r="AB20" i="3"/>
  <c r="AB21" i="3"/>
  <c r="AB22" i="3"/>
  <c r="AB6" i="3"/>
  <c r="AB7" i="3"/>
  <c r="AB8" i="3"/>
  <c r="AB9" i="3"/>
  <c r="AB10" i="3"/>
  <c r="AB11" i="3"/>
  <c r="AB12" i="3"/>
  <c r="AB13" i="3"/>
  <c r="AB14" i="3"/>
  <c r="AB15" i="3"/>
  <c r="AB16" i="3"/>
  <c r="AB5" i="3"/>
  <c r="O7" i="3"/>
  <c r="O6" i="3"/>
  <c r="R2" i="7" l="1"/>
</calcChain>
</file>

<file path=xl/sharedStrings.xml><?xml version="1.0" encoding="utf-8"?>
<sst xmlns="http://schemas.openxmlformats.org/spreadsheetml/2006/main" count="1989" uniqueCount="270">
  <si>
    <t>BLOCO</t>
  </si>
  <si>
    <t>METRAGEM</t>
  </si>
  <si>
    <t>SITUAÇÃO</t>
  </si>
  <si>
    <t>CLIENTE</t>
  </si>
  <si>
    <t>VALOR DE VENDA</t>
  </si>
  <si>
    <t>VGV</t>
  </si>
  <si>
    <t>Estoque</t>
  </si>
  <si>
    <t>Vendida</t>
  </si>
  <si>
    <t>JOÃO CARLOS GONÇALVES DE OLIVEIRA JUNIOR</t>
  </si>
  <si>
    <t>Quitada</t>
  </si>
  <si>
    <t>PEDRO AMERICO PADULA RIBEIRO</t>
  </si>
  <si>
    <t>JORGE SARAIVA DA ROCHA</t>
  </si>
  <si>
    <t>MARCIO VIEIRA CARNEIRO</t>
  </si>
  <si>
    <t>ANA CLARA THOMAZ NUNES M.DA COSTA</t>
  </si>
  <si>
    <t>LEONARDO FERREIRA ROCHA</t>
  </si>
  <si>
    <t>MARIA DA CONCEIÇÃO VERAS</t>
  </si>
  <si>
    <t>DELAINE SILVA DE OLIVEIRA</t>
  </si>
  <si>
    <t>CARLOS DE ALMEIDA CRUZ</t>
  </si>
  <si>
    <t>JOAO MARCOS MENESES SIMAS DE SOUZA</t>
  </si>
  <si>
    <t>DINO SYLVESTRE</t>
  </si>
  <si>
    <t>Permuta</t>
  </si>
  <si>
    <t>SARA MOTTA BERGONZI</t>
  </si>
  <si>
    <t>ROBSON ANTONIO FERNANDES DA COSTA</t>
  </si>
  <si>
    <t>EDUARDO KLATT MATTOS</t>
  </si>
  <si>
    <t>HIGOR RESENDE DO MONTE</t>
  </si>
  <si>
    <t>CRISTINA DA SILVA PINTO</t>
  </si>
  <si>
    <t>NELIA RODRIGUES INHAPIM</t>
  </si>
  <si>
    <t>JOELMA LIRA JACOB BARBOSA</t>
  </si>
  <si>
    <t>LEONARDO GAMA MACEDO</t>
  </si>
  <si>
    <t>ARTHUR CORREA MATIAS</t>
  </si>
  <si>
    <t>ALFREDO HENRIQUE TEIXEIRA JUNIOR</t>
  </si>
  <si>
    <t>PAULO GIL DA COSTA MENDES DE SALLES</t>
  </si>
  <si>
    <t>LEANDRO DE CARVALHO ABREU</t>
  </si>
  <si>
    <t>PAULO SERGIO RODRIGUES</t>
  </si>
  <si>
    <t>JOACILO ALENCAR DO NASCIMENTO</t>
  </si>
  <si>
    <t>MOACYR JORGE CARDOSO VIGA</t>
  </si>
  <si>
    <t>FERNANDO CEZAR DE MIRANDA DE MORAES SARMENTO</t>
  </si>
  <si>
    <t>DIEGO DE OLIVEIRA RIBEIRO OSÓRIO</t>
  </si>
  <si>
    <t>CARLOS EDUARDO RAMOS VIEIRA</t>
  </si>
  <si>
    <t>NÚBIA SUELY DE MENEZES</t>
  </si>
  <si>
    <t>DANILO GOMES DE ANDRADE</t>
  </si>
  <si>
    <t>GILMAR DE FIGUEIREDO HENRIQUE</t>
  </si>
  <si>
    <t>JOSÉ CIMA DE HOLANDA</t>
  </si>
  <si>
    <t>FERNANDA LIMA COSTA BRITO</t>
  </si>
  <si>
    <t>CLAUDIA LAVATORI FELICIO</t>
  </si>
  <si>
    <t>RAFAEL RODRIGUES PINTO</t>
  </si>
  <si>
    <t>LUIS EDUARDO GUIMARÃES BORGES BARBOSA</t>
  </si>
  <si>
    <t>FLORISVALDO MARQUES FERNANDES</t>
  </si>
  <si>
    <t>DIRLEI LIMA DOS SANTOS</t>
  </si>
  <si>
    <t>VICTOR HUGO DE SOUZA MASCARENHAS DA SILVA</t>
  </si>
  <si>
    <t>MARIA DA SALETE ARAGAO DE MESQUITA</t>
  </si>
  <si>
    <t>RENATA DE SOUZA SANTOS</t>
  </si>
  <si>
    <t>MARCIO SANTOS DA VENDA</t>
  </si>
  <si>
    <t>UBIRATAN CABRAL</t>
  </si>
  <si>
    <t>ALBERTO DOS SANTOS AREAL</t>
  </si>
  <si>
    <t>ALINE BALOD LOBAO SAMPAIO</t>
  </si>
  <si>
    <t>CLAUDIO MOREIRA DA SILVA</t>
  </si>
  <si>
    <t>BRUNO GOMES DE ABREU</t>
  </si>
  <si>
    <t>RAPHAEL ROSAS DE BARROS</t>
  </si>
  <si>
    <t>JIM PAIVA DE OLIVEIRA JUNIOR</t>
  </si>
  <si>
    <t>LUIZ GUILHERME SCHIEFLER DE ARRUDA</t>
  </si>
  <si>
    <t>CARLOS ALBERTO MAIA RIBEIRO</t>
  </si>
  <si>
    <t>RODRIGO DA SILVA PROENÇA</t>
  </si>
  <si>
    <t>GABRIEL LUCIO HONORATO FERNANDES</t>
  </si>
  <si>
    <t>LUIS FILIPE DE FARIA GOMES</t>
  </si>
  <si>
    <t>VERA LUCIA DIAS DA SILVA</t>
  </si>
  <si>
    <t>MONICA SIQUEIRA DO NASCIMENTO</t>
  </si>
  <si>
    <t>DANIELA DUARTE CERQUEIRA</t>
  </si>
  <si>
    <t>MARCOS DUFRAYER LOPES</t>
  </si>
  <si>
    <t>WALLACE MACHADO MAGALHAES DE SOUZA</t>
  </si>
  <si>
    <t>SUSANA PEREIRA</t>
  </si>
  <si>
    <t>DIRCE DE MELO TEIXEIRA</t>
  </si>
  <si>
    <t>LUCIA CRISTINA ALVES DOS SANTOS</t>
  </si>
  <si>
    <t>ROSETTA UDINE GUEDES</t>
  </si>
  <si>
    <t>IVANIR ASCARI</t>
  </si>
  <si>
    <t>FRANK PEREIRA SCHETTINI</t>
  </si>
  <si>
    <t>DIEGO DA COSTA CHAVÃO</t>
  </si>
  <si>
    <t>JOSE RICARDO MONTEIRO LANDEIRA</t>
  </si>
  <si>
    <t>LEANDRO FERNANDES ALVES</t>
  </si>
  <si>
    <t>MARCELO FERNANDES MENDES</t>
  </si>
  <si>
    <t>IONE TEODORO DE ALMEIDA</t>
  </si>
  <si>
    <t>DATA VENDA</t>
  </si>
  <si>
    <t>ALESSANDRA CASAES DA SILVA FONTES</t>
  </si>
  <si>
    <t>Aluguel: 27 | Locação | ALUGUEL</t>
  </si>
  <si>
    <t>Aluguel: 27 | Locação | CONDOMINIO</t>
  </si>
  <si>
    <t>ALLAN RODRIGO DA SILVA MARTINS</t>
  </si>
  <si>
    <t>Aluguel: 53 | Locação | ALUGUEL</t>
  </si>
  <si>
    <t>Aluguel: 53 | Locação | CONDOMINIO</t>
  </si>
  <si>
    <t>CELIA ROSA DE MELO</t>
  </si>
  <si>
    <t>Aluguel: 50 | Locação | ALUGUEL</t>
  </si>
  <si>
    <t>Aluguel: 50 | Locação | CONDOMINIO</t>
  </si>
  <si>
    <t>Aluguel: 50 | Locação | IPTU</t>
  </si>
  <si>
    <t>CLÁUDIA RODRIGUES QUINTAS</t>
  </si>
  <si>
    <t>Aluguel: 13 | Locação | ALUGUEL</t>
  </si>
  <si>
    <t>Aluguel: 13 | Locação | CONDOMINIO</t>
  </si>
  <si>
    <t>EDSON LUIZ WEISHEIMER</t>
  </si>
  <si>
    <t>Aluguel: 40 | Locação | ALUGUEL</t>
  </si>
  <si>
    <t>Aluguel: 40 | Locação | CONDOMINIO</t>
  </si>
  <si>
    <t>HUGO ROZA MARQUES DE LIMA</t>
  </si>
  <si>
    <t>Aluguel: 29 | Locação | ALUGUEL</t>
  </si>
  <si>
    <t>Aluguel: 29 | Locação | CONDOMINIO</t>
  </si>
  <si>
    <t>ISABEL DA COSTA SILVEIRA</t>
  </si>
  <si>
    <t>Aluguel: 30 | Locação | ALUGUEL</t>
  </si>
  <si>
    <t>Aluguel: 30 | Locação | CONDOMINIO</t>
  </si>
  <si>
    <t>J.COSTA SERRALHERIA LTDA</t>
  </si>
  <si>
    <t>RECEBIMENTO DE PAGAMENTO INDEVIDO EFETUADO EM 24/10 (CAP 126799)</t>
  </si>
  <si>
    <t>SALDO A REEMBOLSAR REF A CUSTAS DE REGISTRO - GRAND VILLAGE 1/102 - CAP 179894</t>
  </si>
  <si>
    <t>JOSAMI PEREIRA DA SILVA</t>
  </si>
  <si>
    <t>Aluguel: 32 | Locação | ALUGUEL</t>
  </si>
  <si>
    <t>Aluguel: 32 | Locação | CONDOMINIO</t>
  </si>
  <si>
    <t>LARISSA DA SILVA ROCHA</t>
  </si>
  <si>
    <t>Aluguel: 39 | Locação | ALUGUEL</t>
  </si>
  <si>
    <t>Aluguel: 39 | Locação | CONDOMINIO</t>
  </si>
  <si>
    <t>LEONARDO GUAPYASSU PINTO</t>
  </si>
  <si>
    <t>Aluguel: 47 | Locação | ALUGUEL</t>
  </si>
  <si>
    <t>Aluguel: 47 | Locação | CONDOMINIO</t>
  </si>
  <si>
    <t>LUCAS BLANCO DOS SANTOS</t>
  </si>
  <si>
    <t>Aluguel: 71 | Locação | ALUGUEL</t>
  </si>
  <si>
    <t>Aluguel: 71 | Locação | CONDOMINIO</t>
  </si>
  <si>
    <t>LUCINDA FERNANDES GOMES VIEIRA</t>
  </si>
  <si>
    <t>Aluguel: 80 | Locação | ALUGUEL</t>
  </si>
  <si>
    <t>Aluguel: 80 | Locação | CONDOMINIO</t>
  </si>
  <si>
    <t>MARIANA RAMALHO MALIAS</t>
  </si>
  <si>
    <t>Aluguel: 31 | Locação | ALUGUEL</t>
  </si>
  <si>
    <t>Aluguel: 31 | Locação | CONDOMINIO</t>
  </si>
  <si>
    <t>MAURO PINHEIRO</t>
  </si>
  <si>
    <t>Aluguel: 41 | Locação | ALUGUEL</t>
  </si>
  <si>
    <t>Aluguel: 41 | Locação | CONDOMINIO</t>
  </si>
  <si>
    <t>RICARDO COSTA RANGEL</t>
  </si>
  <si>
    <t>Aluguel: 15 | Locação | ALUGUEL</t>
  </si>
  <si>
    <t>Aluguel: 15 | Locação | CONDOMINIO</t>
  </si>
  <si>
    <t>VIVIANE AMADO FERREIRA</t>
  </si>
  <si>
    <t>Aluguel: 61 | Locação | ALUGUEL</t>
  </si>
  <si>
    <t>Aluguel: 61 | Locação | CONDOMINIO</t>
  </si>
  <si>
    <t>Alugada</t>
  </si>
  <si>
    <t>SALDO DEV</t>
  </si>
  <si>
    <t>RECEBIDO</t>
  </si>
  <si>
    <t>BL</t>
  </si>
  <si>
    <t>UNID</t>
  </si>
  <si>
    <t>numero</t>
  </si>
  <si>
    <t>VLR VMD</t>
  </si>
  <si>
    <t>local</t>
  </si>
  <si>
    <t>ESTOQUE</t>
  </si>
  <si>
    <t>Data vencimento</t>
  </si>
  <si>
    <t>Valor título</t>
  </si>
  <si>
    <t>Cliente</t>
  </si>
  <si>
    <t>C&amp;C IT- GRAND VILLAGE-BLOCO 02 -  Pau Brasil-504</t>
  </si>
  <si>
    <t>C&amp;C IT- GRAND VILLAGE-BLOCO 03 -  Palmeira-507</t>
  </si>
  <si>
    <t>C&amp;C IT- GRAND VILLAGE-BLOCO 02 -  Pau Brasil-104</t>
  </si>
  <si>
    <t>C&amp;C IT- GRAND VILLAGE-BLOCO 02 -  Pau Brasil-208</t>
  </si>
  <si>
    <t>C&amp;C IT- GRAND VILLAGE-BLOCO 02 -  Pau Brasil-503</t>
  </si>
  <si>
    <t>C&amp;C IT- GRAND VILLAGE-BLOCO 02 -  Pau Brasil-404</t>
  </si>
  <si>
    <t>C&amp;C IT- GRAND VILLAGE-BLOCO 02 -  Pau Brasil-602</t>
  </si>
  <si>
    <t>C&amp;C IT- GRAND VILLAGE-BLOCO 03 -  Palmeira-304</t>
  </si>
  <si>
    <t>C&amp;C IT- GRAND VILLAGE-BLOCO 02 -  Pau Brasil-305</t>
  </si>
  <si>
    <t>C&amp;C IT- GRAND VILLAGE-BLOCO 03 -  Palmeira-202</t>
  </si>
  <si>
    <t>C&amp;C IT- GRAND VILLAGE-BLOCO 02 -  Pau Brasil-603</t>
  </si>
  <si>
    <t>C&amp;C IT- GRAND VILLAGE-BLOCO 02 -  Pau Brasil-304</t>
  </si>
  <si>
    <t>C&amp;C IT- GRAND VILLAGE-BLOCO 03 -  Palmeira-404</t>
  </si>
  <si>
    <t>C&amp;C IT- GRAND VILLAGE-BLOCO 01 - Jatobá-401</t>
  </si>
  <si>
    <t>C&amp;C IT- GRAND VILLAGE-BLOCO 03 -  Palmeira-205</t>
  </si>
  <si>
    <t>FAIXA DE ATRASO</t>
  </si>
  <si>
    <t>DIAS ATRASO</t>
  </si>
  <si>
    <t>Total Geral</t>
  </si>
  <si>
    <t>Bl</t>
  </si>
  <si>
    <t>Unid</t>
  </si>
  <si>
    <t>Status Mapa Vendas</t>
  </si>
  <si>
    <t>Status OR</t>
  </si>
  <si>
    <t>Locatário</t>
  </si>
  <si>
    <t>Assinatura</t>
  </si>
  <si>
    <t>Início</t>
  </si>
  <si>
    <t>Término</t>
  </si>
  <si>
    <t>Mensal</t>
  </si>
  <si>
    <t>Devedor</t>
  </si>
  <si>
    <t>VMD (*)</t>
  </si>
  <si>
    <t>MAPA DE LOCAÇÃO DO EMPREENDIMENTO - CONTRATO X PLANILHAS FINANCEIRAS</t>
  </si>
  <si>
    <t>Vigência/Meses</t>
  </si>
  <si>
    <t>SANDRA SUZANO SILVA DE ANDRADE</t>
  </si>
  <si>
    <t xml:space="preserve">ALLAN RODRIGO DA SILVA MARTINS </t>
  </si>
  <si>
    <t>C&amp;C IT- GRAND VILLAGE-BLOCO 03 -  Palmeira-508</t>
  </si>
  <si>
    <t>RODOLFO TORRES DE ALMEIDA</t>
  </si>
  <si>
    <t>C&amp;C IT- GRAND VILLAGE-BLOCO 03 -  Palmeira-108</t>
  </si>
  <si>
    <t>AUX</t>
  </si>
  <si>
    <t>Aluguel: 100 | Locação | ALUGUEL</t>
  </si>
  <si>
    <t>Aluguel: 100 | Locação | CONDOMINIO</t>
  </si>
  <si>
    <t>Aluguel: 99 | Locação | CONDOMINIO</t>
  </si>
  <si>
    <t>Aluguel: 99 | Locação | ALUGUEL</t>
  </si>
  <si>
    <t>MONIQUE GRONOW SPANO</t>
  </si>
  <si>
    <t>C&amp;C IT- GRAND VILLAGE-BLOCO 03 -  Palmeira-105</t>
  </si>
  <si>
    <t>NELIO MACHADO JUNIOR</t>
  </si>
  <si>
    <t>C&amp;C IT- GRAND VILLAGE-BLOCO 01 - Jatobá-403</t>
  </si>
  <si>
    <t>MARCIO BARBOSA BORGES</t>
  </si>
  <si>
    <t>Rótulos de Linha</t>
  </si>
  <si>
    <t>Soma de Valor líquido/recebido</t>
  </si>
  <si>
    <t>DEZEMBRO</t>
  </si>
  <si>
    <t>CARLOS ALBERTO BANDEIRA SOARES</t>
  </si>
  <si>
    <t>cliente</t>
  </si>
  <si>
    <t>recebido</t>
  </si>
  <si>
    <t>MERCADO</t>
  </si>
  <si>
    <t>Codesl</t>
  </si>
  <si>
    <t>CONSULTAS DE FINANCIAMENTO EM ANDAMENTO</t>
  </si>
  <si>
    <t>REPASSE CONTRATADO</t>
  </si>
  <si>
    <t>REPASSE REGISTRADO</t>
  </si>
  <si>
    <t>HIPOTECAS LIBERADAS</t>
  </si>
  <si>
    <t>TABELA DIRETA</t>
  </si>
  <si>
    <t>PREVISÃO DE REPASSE</t>
  </si>
  <si>
    <t>COMERCIALIZADAS PENDENTES DE DOCUMENTOS</t>
  </si>
  <si>
    <t>PERMUTADAS E/OU VENDIDAS À VISTA</t>
  </si>
  <si>
    <t>UNIDADES INDIVIDUALIZADAS</t>
  </si>
  <si>
    <t>STATUS</t>
  </si>
  <si>
    <t xml:space="preserve">Estoque </t>
  </si>
  <si>
    <t>JORGE IVAN DE ALMEIDA OLIVEIRA</t>
  </si>
  <si>
    <t>Valor apropriação</t>
  </si>
  <si>
    <t>31 A 60 DIAS</t>
  </si>
  <si>
    <t>ACIMA DE 181 DIAS</t>
  </si>
  <si>
    <t>Rótulos de Coluna</t>
  </si>
  <si>
    <t>ALESSANDRO LUIS SANTOS SENDIM</t>
  </si>
  <si>
    <t>BERNARDO SAGUAS PRESAS GAZAL</t>
  </si>
  <si>
    <t>CLAUDIO TEIXEIRA DA SILVA</t>
  </si>
  <si>
    <t>DIEGO DE MENEZES THAUMATURGO CORREA</t>
  </si>
  <si>
    <t>ELIANE BAPTISTA RIBEIRO</t>
  </si>
  <si>
    <t>FLAVIA DOS SANTOS PENHA</t>
  </si>
  <si>
    <t>HENRIQUE ROOSEVELT BOECHAT DE LACERDA</t>
  </si>
  <si>
    <t>IVAN DOS SANTOS FILHO</t>
  </si>
  <si>
    <t>JADER HENRIQUE AREAS DE ALMEIDA</t>
  </si>
  <si>
    <t>JAQUELINE NASCIMENTO CORREA</t>
  </si>
  <si>
    <t>JEFFERSON LIMA ARAUJO</t>
  </si>
  <si>
    <t>JEFFERSON ORDECIO C. DOS SANTOS SILVA</t>
  </si>
  <si>
    <t>JOSE CARLOS ELIA</t>
  </si>
  <si>
    <t>JOSÉ MAURO FERREIRA</t>
  </si>
  <si>
    <t>JULIO FERREIRA DA SILVA</t>
  </si>
  <si>
    <t>LUIZ CARLOS RODRIGUES DA SILVA</t>
  </si>
  <si>
    <t>MARCELO CANDIDO FERREIRA</t>
  </si>
  <si>
    <t>MARCO AURELIO DOS SANTOS</t>
  </si>
  <si>
    <t>MARCOS CESAR SOUZA DE ARAUJO</t>
  </si>
  <si>
    <t>PRISCILLA LA VEGA MACHADO</t>
  </si>
  <si>
    <t>RAFAEL RAMOS RIBEIRO</t>
  </si>
  <si>
    <t>RAMON MENDONÇA</t>
  </si>
  <si>
    <t>REGINA HELENA CONCEIÇÃO DE ARAUJO</t>
  </si>
  <si>
    <t>RICARDO BULUS ALVES FERREIRA</t>
  </si>
  <si>
    <t>RICARDO TEODORO MARQUES</t>
  </si>
  <si>
    <t>RONALDO CESAR BARBOSA</t>
  </si>
  <si>
    <t>SANDRO DE SANTANA MIRANDA</t>
  </si>
  <si>
    <t>SEBASTIÃO MARCIO SILVA DUARTE</t>
  </si>
  <si>
    <t>SIDNEY LOPES BORGES</t>
  </si>
  <si>
    <t>SILVIO DA FONSECA XAVIER</t>
  </si>
  <si>
    <t>THAINA GUEDES DE BRITO</t>
  </si>
  <si>
    <t>aux</t>
  </si>
  <si>
    <t/>
  </si>
  <si>
    <t>CLIENTES</t>
  </si>
  <si>
    <t>MARÇO</t>
  </si>
  <si>
    <t>ANDREA RAFAEL FERNANDES RODRIGUES</t>
  </si>
  <si>
    <t>a receber</t>
  </si>
  <si>
    <t>clientes</t>
  </si>
  <si>
    <t>a recber</t>
  </si>
  <si>
    <t>ok</t>
  </si>
  <si>
    <t>TABELA</t>
  </si>
  <si>
    <t>GEP</t>
  </si>
  <si>
    <t>VMD</t>
  </si>
  <si>
    <t>STATUS GEP</t>
  </si>
  <si>
    <t>bloco</t>
  </si>
  <si>
    <t>unid</t>
  </si>
  <si>
    <t>31 a 60 dias</t>
  </si>
  <si>
    <t>61 a 90 dias</t>
  </si>
  <si>
    <t>91 a 180 dias</t>
  </si>
  <si>
    <t>acima de 181 dias</t>
  </si>
  <si>
    <t>bl</t>
  </si>
  <si>
    <t>Soma de Valor apropriação</t>
  </si>
  <si>
    <t>unidade</t>
  </si>
  <si>
    <t>A VENCER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</si>
</sst>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[$€-2]* #,##0.00_);_([$€-2]* \(#,##0.00\);_([$€-2]* &quot;-&quot;??_)"/>
    <numFmt numFmtId="166" formatCode="00"/>
    <numFmt numFmtId="167" formatCode="0000"/>
    <numFmt numFmtId="168" formatCode="_-&quot;R$&quot;* #,##0.0_-;\-&quot;R$&quot;* #,##0.0_-;_-&quot;R$&quot;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Verdana"/>
      <family val="2"/>
    </font>
    <font>
      <b/>
      <sz val="11"/>
      <color theme="0"/>
      <name val="Tahoma"/>
      <family val="2"/>
    </font>
    <font>
      <sz val="10"/>
      <name val="MS Sans Serif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6" fillId="7" borderId="0" applyNumberFormat="0" applyBorder="0" applyAlignment="0" applyProtection="0"/>
    <xf numFmtId="0" fontId="12" fillId="24" borderId="3" applyNumberFormat="0" applyAlignment="0" applyProtection="0"/>
    <xf numFmtId="0" fontId="13" fillId="25" borderId="4" applyNumberFormat="0" applyAlignment="0" applyProtection="0"/>
    <xf numFmtId="165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/>
    <xf numFmtId="0" fontId="15" fillId="11" borderId="3" applyNumberFormat="0" applyAlignment="0" applyProtection="0"/>
    <xf numFmtId="0" fontId="14" fillId="0" borderId="5" applyNumberFormat="0" applyFill="0" applyAlignment="0" applyProtection="0"/>
    <xf numFmtId="164" fontId="1" fillId="0" borderId="0" applyFont="0" applyFill="0" applyBorder="0" applyAlignment="0" applyProtection="0"/>
    <xf numFmtId="0" fontId="17" fillId="26" borderId="0" applyNumberFormat="0" applyBorder="0" applyAlignment="0" applyProtection="0"/>
    <xf numFmtId="39" fontId="9" fillId="0" borderId="0"/>
    <xf numFmtId="0" fontId="25" fillId="0" borderId="0"/>
    <xf numFmtId="0" fontId="8" fillId="27" borderId="9" applyNumberFormat="0" applyFont="0" applyAlignment="0" applyProtection="0"/>
    <xf numFmtId="0" fontId="18" fillId="24" borderId="10" applyNumberFormat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" fontId="27" fillId="0" borderId="0"/>
    <xf numFmtId="17" fontId="27" fillId="0" borderId="0"/>
    <xf numFmtId="44" fontId="1" fillId="0" borderId="0" applyFon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4">
    <xf numFmtId="0" fontId="0" fillId="0" borderId="0" xfId="0"/>
    <xf numFmtId="44" fontId="3" fillId="0" borderId="0" xfId="1" applyFont="1"/>
    <xf numFmtId="0" fontId="2" fillId="2" borderId="1" xfId="0" applyFont="1" applyFill="1" applyBorder="1"/>
    <xf numFmtId="0" fontId="0" fillId="0" borderId="1" xfId="0" applyBorder="1"/>
    <xf numFmtId="14" fontId="0" fillId="0" borderId="0" xfId="0" applyNumberFormat="1"/>
    <xf numFmtId="14" fontId="2" fillId="2" borderId="1" xfId="0" applyNumberFormat="1" applyFont="1" applyFill="1" applyBorder="1"/>
    <xf numFmtId="14" fontId="0" fillId="0" borderId="1" xfId="0" applyNumberFormat="1" applyBorder="1"/>
    <xf numFmtId="44" fontId="0" fillId="0" borderId="0" xfId="1" applyFont="1"/>
    <xf numFmtId="44" fontId="2" fillId="2" borderId="1" xfId="1" applyFont="1" applyFill="1" applyBorder="1"/>
    <xf numFmtId="44" fontId="0" fillId="0" borderId="1" xfId="1" applyFont="1" applyBorder="1"/>
    <xf numFmtId="44" fontId="0" fillId="0" borderId="1" xfId="1" applyFont="1" applyFill="1" applyBorder="1"/>
    <xf numFmtId="44" fontId="0" fillId="0" borderId="0" xfId="1" applyFont="1" applyFill="1"/>
    <xf numFmtId="44" fontId="0" fillId="3" borderId="0" xfId="1" applyFont="1" applyFill="1"/>
    <xf numFmtId="44" fontId="0" fillId="4" borderId="0" xfId="1" applyFont="1" applyFill="1"/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/>
    <xf numFmtId="14" fontId="0" fillId="0" borderId="0" xfId="0" applyNumberFormat="1" applyFill="1"/>
    <xf numFmtId="0" fontId="26" fillId="2" borderId="11" xfId="0" applyFont="1" applyFill="1" applyBorder="1"/>
    <xf numFmtId="0" fontId="0" fillId="0" borderId="0" xfId="0" applyNumberFormat="1"/>
    <xf numFmtId="0" fontId="0" fillId="0" borderId="0" xfId="0" applyAlignment="1">
      <alignment horizontal="left"/>
    </xf>
    <xf numFmtId="44" fontId="0" fillId="0" borderId="0" xfId="0" applyNumberFormat="1"/>
    <xf numFmtId="0" fontId="28" fillId="0" borderId="0" xfId="0" applyFont="1"/>
    <xf numFmtId="0" fontId="29" fillId="0" borderId="0" xfId="0" applyFont="1"/>
    <xf numFmtId="17" fontId="30" fillId="28" borderId="14" xfId="0" applyNumberFormat="1" applyFont="1" applyFill="1" applyBorder="1" applyAlignment="1">
      <alignment horizontal="center" vertical="center"/>
    </xf>
    <xf numFmtId="166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1" fillId="0" borderId="1" xfId="52" quotePrefix="1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53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52" quotePrefix="1" applyNumberFormat="1" applyFont="1" applyFill="1" applyBorder="1" applyAlignment="1" applyProtection="1">
      <alignment horizontal="center" vertical="center" wrapText="1"/>
      <protection locked="0"/>
    </xf>
    <xf numFmtId="166" fontId="31" fillId="0" borderId="1" xfId="52" applyNumberFormat="1" applyFont="1" applyFill="1" applyBorder="1" applyAlignment="1" applyProtection="1">
      <alignment horizontal="center" vertical="center" wrapText="1"/>
      <protection locked="0"/>
    </xf>
    <xf numFmtId="1" fontId="31" fillId="0" borderId="1" xfId="52" quotePrefix="1" applyNumberFormat="1" applyFont="1" applyFill="1" applyBorder="1" applyAlignment="1" applyProtection="1">
      <alignment horizontal="center" vertical="center" wrapText="1"/>
      <protection locked="0"/>
    </xf>
    <xf numFmtId="44" fontId="34" fillId="0" borderId="0" xfId="1" applyFont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/>
    <xf numFmtId="49" fontId="0" fillId="0" borderId="0" xfId="0" applyNumberFormat="1"/>
    <xf numFmtId="14" fontId="0" fillId="0" borderId="0" xfId="0" applyNumberFormat="1"/>
    <xf numFmtId="0" fontId="4" fillId="5" borderId="2" xfId="58" applyFont="1" applyFill="1" applyBorder="1" applyAlignment="1">
      <alignment horizontal="center" vertical="center"/>
    </xf>
    <xf numFmtId="0" fontId="4" fillId="0" borderId="2" xfId="58" applyFont="1" applyFill="1" applyBorder="1" applyAlignment="1">
      <alignment horizontal="center" vertical="center" wrapText="1"/>
    </xf>
    <xf numFmtId="0" fontId="5" fillId="5" borderId="2" xfId="58" applyFont="1" applyFill="1" applyBorder="1" applyAlignment="1">
      <alignment horizontal="center" vertical="center"/>
    </xf>
    <xf numFmtId="4" fontId="5" fillId="0" borderId="2" xfId="58" applyNumberFormat="1" applyFont="1" applyFill="1" applyBorder="1" applyAlignment="1">
      <alignment horizontal="right" vertical="center" wrapText="1"/>
    </xf>
    <xf numFmtId="0" fontId="4" fillId="5" borderId="26" xfId="58" applyFont="1" applyFill="1" applyBorder="1" applyAlignment="1">
      <alignment horizontal="center" vertical="center"/>
    </xf>
    <xf numFmtId="0" fontId="4" fillId="0" borderId="26" xfId="58" applyNumberFormat="1" applyFont="1" applyFill="1" applyBorder="1" applyAlignment="1">
      <alignment horizontal="center" vertical="center" wrapText="1"/>
    </xf>
    <xf numFmtId="0" fontId="4" fillId="5" borderId="1" xfId="58" applyFont="1" applyFill="1" applyBorder="1" applyAlignment="1">
      <alignment horizontal="center" vertical="center"/>
    </xf>
    <xf numFmtId="0" fontId="0" fillId="4" borderId="1" xfId="0" applyFill="1" applyBorder="1"/>
    <xf numFmtId="0" fontId="28" fillId="4" borderId="0" xfId="0" applyFont="1" applyFill="1"/>
    <xf numFmtId="166" fontId="31" fillId="4" borderId="1" xfId="52" applyNumberFormat="1" applyFont="1" applyFill="1" applyBorder="1" applyAlignment="1" applyProtection="1">
      <alignment horizontal="center" vertical="center" wrapText="1"/>
      <protection locked="0"/>
    </xf>
    <xf numFmtId="1" fontId="31" fillId="4" borderId="1" xfId="52" quotePrefix="1" applyNumberFormat="1" applyFont="1" applyFill="1" applyBorder="1" applyAlignment="1" applyProtection="1">
      <alignment horizontal="center" vertical="center" wrapText="1"/>
      <protection locked="0"/>
    </xf>
    <xf numFmtId="0" fontId="31" fillId="4" borderId="1" xfId="53" applyNumberFormat="1" applyFont="1" applyFill="1" applyBorder="1" applyAlignment="1" applyProtection="1">
      <alignment horizontal="center" vertical="center" wrapText="1"/>
      <protection locked="0"/>
    </xf>
    <xf numFmtId="0" fontId="31" fillId="4" borderId="1" xfId="52" quotePrefix="1" applyNumberFormat="1" applyFont="1" applyFill="1" applyBorder="1" applyAlignment="1" applyProtection="1">
      <alignment horizontal="center" vertical="center" wrapText="1"/>
      <protection locked="0"/>
    </xf>
    <xf numFmtId="44" fontId="28" fillId="0" borderId="0" xfId="0" applyNumberFormat="1" applyFont="1"/>
    <xf numFmtId="0" fontId="26" fillId="2" borderId="27" xfId="0" applyFont="1" applyFill="1" applyBorder="1"/>
    <xf numFmtId="0" fontId="0" fillId="0" borderId="1" xfId="0" applyNumberFormat="1" applyBorder="1"/>
    <xf numFmtId="0" fontId="2" fillId="2" borderId="0" xfId="0" applyFont="1" applyFill="1"/>
    <xf numFmtId="44" fontId="2" fillId="2" borderId="0" xfId="1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NumberFormat="1" applyFill="1" applyBorder="1"/>
    <xf numFmtId="43" fontId="0" fillId="0" borderId="0" xfId="56" applyFont="1" applyFill="1"/>
    <xf numFmtId="49" fontId="0" fillId="0" borderId="0" xfId="0" applyNumberFormat="1" applyFill="1"/>
    <xf numFmtId="44" fontId="0" fillId="0" borderId="15" xfId="1" applyFont="1" applyFill="1" applyBorder="1"/>
    <xf numFmtId="43" fontId="0" fillId="0" borderId="1" xfId="56" applyFont="1" applyFill="1" applyBorder="1"/>
    <xf numFmtId="44" fontId="0" fillId="0" borderId="1" xfId="0" applyNumberFormat="1" applyBorder="1"/>
    <xf numFmtId="0" fontId="0" fillId="0" borderId="17" xfId="0" applyFill="1" applyBorder="1"/>
    <xf numFmtId="0" fontId="0" fillId="0" borderId="22" xfId="0" applyFill="1" applyBorder="1"/>
    <xf numFmtId="0" fontId="0" fillId="0" borderId="21" xfId="0" applyFill="1" applyBorder="1"/>
    <xf numFmtId="0" fontId="0" fillId="0" borderId="0" xfId="0" applyFill="1" applyBorder="1"/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14" fontId="0" fillId="0" borderId="0" xfId="0" applyNumberFormat="1"/>
    <xf numFmtId="14" fontId="2" fillId="2" borderId="1" xfId="0" applyNumberFormat="1" applyFont="1" applyFill="1" applyBorder="1"/>
    <xf numFmtId="14" fontId="0" fillId="0" borderId="1" xfId="0" applyNumberFormat="1" applyBorder="1"/>
    <xf numFmtId="44" fontId="0" fillId="0" borderId="1" xfId="59" applyFont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Border="1"/>
    <xf numFmtId="0" fontId="0" fillId="0" borderId="16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3" borderId="23" xfId="0" applyFill="1" applyBorder="1"/>
    <xf numFmtId="0" fontId="0" fillId="0" borderId="16" xfId="0" applyBorder="1"/>
    <xf numFmtId="0" fontId="0" fillId="0" borderId="19" xfId="0" applyBorder="1"/>
    <xf numFmtId="0" fontId="0" fillId="0" borderId="1" xfId="0" applyNumberFormat="1" applyBorder="1"/>
    <xf numFmtId="44" fontId="35" fillId="0" borderId="0" xfId="1" applyFont="1" applyAlignment="1">
      <alignment horizontal="left" vertical="center" indent="5"/>
    </xf>
    <xf numFmtId="0" fontId="35" fillId="0" borderId="0" xfId="0" applyFo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4" fillId="5" borderId="29" xfId="58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29" xfId="58" applyNumberFormat="1" applyFont="1" applyFill="1" applyBorder="1" applyAlignment="1">
      <alignment horizontal="center" vertical="center" wrapText="1"/>
    </xf>
    <xf numFmtId="0" fontId="4" fillId="5" borderId="30" xfId="58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1" xfId="0" applyNumberFormat="1" applyBorder="1"/>
    <xf numFmtId="44" fontId="0" fillId="0" borderId="0" xfId="1" applyFont="1" applyAlignment="1">
      <alignment horizontal="center"/>
    </xf>
    <xf numFmtId="0" fontId="26" fillId="2" borderId="1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/>
    <xf numFmtId="0" fontId="36" fillId="2" borderId="0" xfId="0" applyFont="1" applyFill="1"/>
    <xf numFmtId="44" fontId="36" fillId="2" borderId="0" xfId="1" applyFont="1" applyFill="1"/>
    <xf numFmtId="0" fontId="26" fillId="2" borderId="19" xfId="0" applyFont="1" applyFill="1" applyBorder="1"/>
    <xf numFmtId="0" fontId="4" fillId="5" borderId="24" xfId="58" applyFont="1" applyFill="1" applyBorder="1" applyAlignment="1">
      <alignment horizontal="center" vertical="center"/>
    </xf>
    <xf numFmtId="0" fontId="4" fillId="5" borderId="25" xfId="58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44" fontId="29" fillId="4" borderId="15" xfId="1" applyFont="1" applyFill="1" applyBorder="1" applyAlignment="1">
      <alignment horizontal="center"/>
    </xf>
    <xf numFmtId="44" fontId="29" fillId="4" borderId="13" xfId="1" applyFont="1" applyFill="1" applyBorder="1" applyAlignment="1">
      <alignment horizontal="center"/>
    </xf>
    <xf numFmtId="44" fontId="32" fillId="4" borderId="15" xfId="54" applyFont="1" applyFill="1" applyBorder="1" applyAlignment="1">
      <alignment horizontal="center"/>
    </xf>
    <xf numFmtId="44" fontId="32" fillId="4" borderId="13" xfId="54" applyFont="1" applyFill="1" applyBorder="1" applyAlignment="1">
      <alignment horizontal="center"/>
    </xf>
    <xf numFmtId="168" fontId="29" fillId="0" borderId="15" xfId="0" applyNumberFormat="1" applyFont="1" applyBorder="1" applyAlignment="1">
      <alignment horizontal="center"/>
    </xf>
    <xf numFmtId="168" fontId="29" fillId="0" borderId="13" xfId="0" applyNumberFormat="1" applyFont="1" applyBorder="1" applyAlignment="1">
      <alignment horizontal="center"/>
    </xf>
    <xf numFmtId="14" fontId="29" fillId="0" borderId="15" xfId="0" applyNumberFormat="1" applyFont="1" applyBorder="1" applyAlignment="1">
      <alignment horizontal="center"/>
    </xf>
    <xf numFmtId="14" fontId="29" fillId="0" borderId="13" xfId="0" applyNumberFormat="1" applyFont="1" applyBorder="1" applyAlignment="1">
      <alignment horizontal="center"/>
    </xf>
    <xf numFmtId="1" fontId="29" fillId="0" borderId="15" xfId="0" applyNumberFormat="1" applyFont="1" applyBorder="1" applyAlignment="1">
      <alignment horizontal="center"/>
    </xf>
    <xf numFmtId="1" fontId="29" fillId="0" borderId="13" xfId="0" applyNumberFormat="1" applyFont="1" applyBorder="1" applyAlignment="1">
      <alignment horizontal="center"/>
    </xf>
    <xf numFmtId="4" fontId="31" fillId="0" borderId="15" xfId="0" applyNumberFormat="1" applyFont="1" applyFill="1" applyBorder="1" applyAlignment="1" applyProtection="1">
      <alignment horizontal="center" vertical="center"/>
      <protection hidden="1"/>
    </xf>
    <xf numFmtId="4" fontId="31" fillId="0" borderId="12" xfId="0" applyNumberFormat="1" applyFont="1" applyFill="1" applyBorder="1" applyAlignment="1" applyProtection="1">
      <alignment horizontal="center" vertical="center"/>
      <protection hidden="1"/>
    </xf>
    <xf numFmtId="4" fontId="31" fillId="0" borderId="13" xfId="0" applyNumberFormat="1" applyFont="1" applyFill="1" applyBorder="1" applyAlignment="1" applyProtection="1">
      <alignment horizontal="center" vertical="center"/>
      <protection hidden="1"/>
    </xf>
    <xf numFmtId="17" fontId="30" fillId="28" borderId="15" xfId="0" applyNumberFormat="1" applyFont="1" applyFill="1" applyBorder="1" applyAlignment="1">
      <alignment horizontal="center" vertical="center"/>
    </xf>
    <xf numFmtId="17" fontId="30" fillId="28" borderId="12" xfId="0" applyNumberFormat="1" applyFont="1" applyFill="1" applyBorder="1" applyAlignment="1">
      <alignment horizontal="center" vertical="center"/>
    </xf>
    <xf numFmtId="17" fontId="30" fillId="28" borderId="13" xfId="0" applyNumberFormat="1" applyFont="1" applyFill="1" applyBorder="1" applyAlignment="1">
      <alignment horizontal="center" vertical="center"/>
    </xf>
    <xf numFmtId="44" fontId="29" fillId="0" borderId="15" xfId="54" applyFont="1" applyBorder="1" applyAlignment="1">
      <alignment horizontal="center"/>
    </xf>
    <xf numFmtId="44" fontId="29" fillId="0" borderId="13" xfId="54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4" fontId="31" fillId="4" borderId="15" xfId="0" applyNumberFormat="1" applyFont="1" applyFill="1" applyBorder="1" applyAlignment="1" applyProtection="1">
      <alignment horizontal="center" vertical="center"/>
      <protection hidden="1"/>
    </xf>
    <xf numFmtId="4" fontId="31" fillId="4" borderId="12" xfId="0" applyNumberFormat="1" applyFont="1" applyFill="1" applyBorder="1" applyAlignment="1" applyProtection="1">
      <alignment horizontal="center" vertical="center"/>
      <protection hidden="1"/>
    </xf>
    <xf numFmtId="4" fontId="31" fillId="4" borderId="13" xfId="0" applyNumberFormat="1" applyFont="1" applyFill="1" applyBorder="1" applyAlignment="1" applyProtection="1">
      <alignment horizontal="center" vertical="center"/>
      <protection hidden="1"/>
    </xf>
    <xf numFmtId="14" fontId="29" fillId="4" borderId="15" xfId="0" applyNumberFormat="1" applyFont="1" applyFill="1" applyBorder="1" applyAlignment="1">
      <alignment horizontal="center"/>
    </xf>
    <xf numFmtId="14" fontId="29" fillId="4" borderId="13" xfId="0" applyNumberFormat="1" applyFont="1" applyFill="1" applyBorder="1" applyAlignment="1">
      <alignment horizontal="center"/>
    </xf>
    <xf numFmtId="1" fontId="29" fillId="4" borderId="15" xfId="0" applyNumberFormat="1" applyFont="1" applyFill="1" applyBorder="1" applyAlignment="1">
      <alignment horizontal="center"/>
    </xf>
    <xf numFmtId="1" fontId="29" fillId="4" borderId="13" xfId="0" applyNumberFormat="1" applyFont="1" applyFill="1" applyBorder="1" applyAlignment="1">
      <alignment horizontal="center"/>
    </xf>
    <xf numFmtId="168" fontId="29" fillId="4" borderId="15" xfId="0" applyNumberFormat="1" applyFont="1" applyFill="1" applyBorder="1" applyAlignment="1">
      <alignment horizontal="center"/>
    </xf>
    <xf numFmtId="168" fontId="29" fillId="4" borderId="13" xfId="0" applyNumberFormat="1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44" fontId="32" fillId="0" borderId="15" xfId="54" applyFont="1" applyBorder="1" applyAlignment="1">
      <alignment horizontal="center"/>
    </xf>
    <xf numFmtId="44" fontId="32" fillId="0" borderId="13" xfId="54" applyFont="1" applyBorder="1" applyAlignment="1">
      <alignment horizontal="center"/>
    </xf>
    <xf numFmtId="44" fontId="29" fillId="0" borderId="15" xfId="1" applyFont="1" applyBorder="1" applyAlignment="1">
      <alignment horizontal="center"/>
    </xf>
    <xf numFmtId="44" fontId="29" fillId="0" borderId="13" xfId="1" applyFont="1" applyBorder="1" applyAlignment="1">
      <alignment horizontal="center"/>
    </xf>
    <xf numFmtId="44" fontId="32" fillId="0" borderId="15" xfId="1" applyFont="1" applyBorder="1" applyAlignment="1">
      <alignment horizontal="center"/>
    </xf>
    <xf numFmtId="44" fontId="32" fillId="0" borderId="13" xfId="1" applyFont="1" applyBorder="1" applyAlignment="1">
      <alignment horizontal="center"/>
    </xf>
  </cellXfs>
  <cellStyles count="67">
    <cellStyle name="20% - Accent1" xfId="3" xr:uid="{98EC0071-0CE7-466F-A6DF-B2BA77146004}"/>
    <cellStyle name="20% - Accent2" xfId="4" xr:uid="{55160C03-BECC-4C8E-A787-8AB87C08D413}"/>
    <cellStyle name="20% - Accent3" xfId="5" xr:uid="{9A196982-BB9E-4526-96E7-CE9DA134B422}"/>
    <cellStyle name="20% - Accent4" xfId="6" xr:uid="{821CC630-A31D-4D58-979A-F842096E96FF}"/>
    <cellStyle name="20% - Accent5" xfId="7" xr:uid="{104CC5F0-628C-414F-999D-2A542748D3BE}"/>
    <cellStyle name="20% - Accent6" xfId="8" xr:uid="{839B40EF-C1C3-4BDE-B339-4331EC98A2E8}"/>
    <cellStyle name="40% - Accent1" xfId="9" xr:uid="{CA069CEA-5C9C-49D1-B6C9-C3D392C95FE2}"/>
    <cellStyle name="40% - Accent2" xfId="10" xr:uid="{B41F04FC-7972-4775-8358-028EE503B69F}"/>
    <cellStyle name="40% - Accent3" xfId="11" xr:uid="{39D64713-9DE4-4D4D-A13E-20C4CA0FA2B5}"/>
    <cellStyle name="40% - Accent4" xfId="12" xr:uid="{32DF3427-02DE-48B7-B252-A1A4CAB5E64F}"/>
    <cellStyle name="40% - Accent5" xfId="13" xr:uid="{D64C06D4-5B2C-4F25-9CEC-969DAA700858}"/>
    <cellStyle name="40% - Accent6" xfId="14" xr:uid="{1228ED64-B83D-4014-AB78-DB67C63A70A0}"/>
    <cellStyle name="60% - Accent1" xfId="15" xr:uid="{8A0F259D-DAE0-4554-8014-20B55BC62A6E}"/>
    <cellStyle name="60% - Accent2" xfId="16" xr:uid="{34ED81DD-9B06-4B25-A08F-66EBC261F4CB}"/>
    <cellStyle name="60% - Accent3" xfId="17" xr:uid="{9F387101-9E77-484C-B520-C2407324A43A}"/>
    <cellStyle name="60% - Accent4" xfId="18" xr:uid="{32E6D7A1-148E-4496-A022-98235086285A}"/>
    <cellStyle name="60% - Accent5" xfId="19" xr:uid="{8BD805CB-43E5-4CF0-AC3B-E2E032D10F29}"/>
    <cellStyle name="60% - Accent6" xfId="20" xr:uid="{D0209989-9525-4DA9-BA33-568387FA37BC}"/>
    <cellStyle name="Accent1" xfId="21" xr:uid="{B9541D84-2BAC-440B-9986-D024344D3A2A}"/>
    <cellStyle name="Accent2" xfId="22" xr:uid="{82B3333F-BDE3-499E-B642-2FEA53CD19E3}"/>
    <cellStyle name="Accent3" xfId="23" xr:uid="{59F01AD4-131A-4BF2-A61B-60B4E71F791B}"/>
    <cellStyle name="Accent4" xfId="24" xr:uid="{2EC43823-CCB3-4111-9A0F-7A8A3783DAC7}"/>
    <cellStyle name="Accent5" xfId="25" xr:uid="{ABE233F8-70A6-41E0-B182-B867E5FCC5BB}"/>
    <cellStyle name="Accent6" xfId="26" xr:uid="{EC7AAE55-7C1D-46A2-BD04-597EF4121CA7}"/>
    <cellStyle name="Bad" xfId="27" xr:uid="{A1B5DE25-DA9D-49D3-9ECB-204B36BF9F09}"/>
    <cellStyle name="Calculation" xfId="28" xr:uid="{D458358D-DEE6-4162-998E-0B733C7B9E6D}"/>
    <cellStyle name="Check Cell" xfId="29" xr:uid="{E940B10C-37E6-4B01-9A35-7328A863035B}"/>
    <cellStyle name="Euro" xfId="30" xr:uid="{22657BDE-EFB5-4960-8E7E-3EA0ED16E643}"/>
    <cellStyle name="Explanatory Text" xfId="31" xr:uid="{1D02848B-2869-410E-9DD4-E4FCE9D9B77F}"/>
    <cellStyle name="Good" xfId="32" xr:uid="{DC7B81BC-5D69-4A74-8B7B-8AB73A74BFC2}"/>
    <cellStyle name="Heading 1" xfId="33" xr:uid="{EB45725E-0144-42E3-83D2-EC3DD85C2A14}"/>
    <cellStyle name="Heading 2" xfId="34" xr:uid="{E5610FE2-51B5-4CF9-B0B4-29401FD1832D}"/>
    <cellStyle name="Heading 3" xfId="35" xr:uid="{33E6F46D-22B1-41BF-8CA4-30805654519B}"/>
    <cellStyle name="Heading 4" xfId="36" xr:uid="{9FCBA637-4A3E-4DA2-A1EF-AC4663BC20B1}"/>
    <cellStyle name="Indefinido" xfId="37" xr:uid="{E5B2E914-1FAB-4298-B973-4059E2666F3A}"/>
    <cellStyle name="Input" xfId="38" xr:uid="{A55501A0-78EF-4655-BD9E-2516B9D28D8D}"/>
    <cellStyle name="Linked Cell" xfId="39" xr:uid="{5CC0ECCA-967D-4CB6-BA32-A01E7FDAB3BF}"/>
    <cellStyle name="Moeda" xfId="1" builtinId="4"/>
    <cellStyle name="Moeda 10" xfId="54" xr:uid="{6410452A-FBBE-4A98-9C0E-5382D0A4351F}"/>
    <cellStyle name="Moeda 10 2" xfId="63" xr:uid="{4C7B8AE8-5D22-446D-8022-184F599F21FE}"/>
    <cellStyle name="Moeda 2" xfId="40" xr:uid="{383881A1-ABD5-417D-AD9C-AEE3EA1CCBF0}"/>
    <cellStyle name="Moeda 3" xfId="59" xr:uid="{4CF51ABD-10DE-4666-945A-67CDAFF72AD1}"/>
    <cellStyle name="Neutral" xfId="41" xr:uid="{232BE8A2-CDBA-4FD5-B9B7-F827E25AE1AC}"/>
    <cellStyle name="Normal" xfId="0" builtinId="0"/>
    <cellStyle name="Normal 2" xfId="42" xr:uid="{E3AF7F7D-17AD-4B1F-8498-7C89714C55EF}"/>
    <cellStyle name="Normal 2 2 2" xfId="53" xr:uid="{C70BF8FC-FE45-497A-A4AD-4EF51863A413}"/>
    <cellStyle name="Normal 3" xfId="43" xr:uid="{3FD65B22-1A1F-4FAE-A25C-34C8F0D19A07}"/>
    <cellStyle name="Normal 4" xfId="2" xr:uid="{B895B32E-8CB5-49A2-8A32-016F9902ACDF}"/>
    <cellStyle name="Normal 4 2 2" xfId="52" xr:uid="{4606778E-9A6A-4A9B-AEA5-717BE3711F39}"/>
    <cellStyle name="Normal 5" xfId="55" xr:uid="{9749E4DA-1BB8-44AB-A669-3E6330D6F140}"/>
    <cellStyle name="Normal 6" xfId="58" xr:uid="{E97A6A00-4841-4B6C-9EBB-C75498F0B63C}"/>
    <cellStyle name="Note" xfId="44" xr:uid="{966FFE25-0349-4E15-9DE8-9D8B25090D25}"/>
    <cellStyle name="Output" xfId="45" xr:uid="{66A75265-4309-4CC6-8212-81D5C4C07DC4}"/>
    <cellStyle name="Porcentagem 2" xfId="46" xr:uid="{167733E2-520D-4CB5-8990-63AFEA483A85}"/>
    <cellStyle name="Separador de milhares 2" xfId="48" xr:uid="{BFDC2FC1-35BA-4EB2-9210-2239CB09880C}"/>
    <cellStyle name="Separador de milhares 2 2" xfId="61" xr:uid="{267FFDCF-F865-446F-9EAB-FF0A00A64D3C}"/>
    <cellStyle name="Separador de milhares 3" xfId="49" xr:uid="{08C27696-F39D-4898-A7F6-67CB59E4F4F1}"/>
    <cellStyle name="Separador de milhares 3 2" xfId="62" xr:uid="{4F173D00-5AC9-4829-8A79-2437428A00BB}"/>
    <cellStyle name="Title" xfId="50" xr:uid="{4A0C86FA-3B82-4B8C-BED8-A7C4ABCC2BE2}"/>
    <cellStyle name="Vírgula" xfId="56" builtinId="3"/>
    <cellStyle name="Vírgula 2" xfId="47" xr:uid="{70F1AD87-D3A0-44C4-B133-E4FD6BFC5A4E}"/>
    <cellStyle name="Vírgula 2 2" xfId="60" xr:uid="{A1AF80DD-FFF4-4DE6-B9C7-467B3381E9D1}"/>
    <cellStyle name="Vírgula 3" xfId="57" xr:uid="{1BF0E62D-48A6-449D-A7F7-3CE0B5EA1016}"/>
    <cellStyle name="Vírgula 3 2" xfId="65" xr:uid="{8E60D7FF-2290-47DC-891C-10F736EA2AF0}"/>
    <cellStyle name="Vírgula 4" xfId="64" xr:uid="{31AB24F7-9729-47CD-8D02-C1A842DB5E38}"/>
    <cellStyle name="Vírgula 5" xfId="66" xr:uid="{E12914D3-FB8E-490E-9324-71A65ACDEACA}"/>
    <cellStyle name="Warning Text" xfId="51" xr:uid="{7D7000D9-A97D-4866-9577-7A70777420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esar bastos" refreshedDate="43525.431882870369" createdVersion="6" refreshedVersion="6" minRefreshableVersion="3" recordCount="1057" xr:uid="{A4A5B4CA-109F-4D2D-B8B8-B35AD83699F5}">
  <cacheSource type="worksheet">
    <worksheetSource ref="N2:P1059" sheet="A RECEBER-CLIENTES"/>
  </cacheSource>
  <cacheFields count="3">
    <cacheField name="Cliente" numFmtId="0">
      <sharedItems count="39">
        <s v="ALINE BALOD LOBAO SAMPAIO"/>
        <s v="MARCELO FERNANDES MENDES"/>
        <s v="DANILO GOMES DE ANDRADE"/>
        <s v="RAFAEL RODRIGUES PINTO"/>
        <s v="VICTOR HUGO DE SOUZA MASCARENHAS DA SILVA"/>
        <s v="MARCIO SANTOS DA VENDA"/>
        <s v="CLAUDIO MOREIRA DA SILVA"/>
        <s v="MONICA SIQUEIRA DO NASCIMENTO"/>
        <s v="ROSETTA UDINE GUEDES"/>
        <s v="BRUNO GOMES DE ABREU"/>
        <s v="J.COSTA SERRALHERIA LTDA"/>
        <s v="DIRLEI LIMA DOS SANTOS"/>
        <s v="MAURO PINHEIRO"/>
        <s v="MARIANA RAMALHO MALIAS"/>
        <s v="VIVIANE AMADO FERREIRA"/>
        <s v="LEONARDO GUAPYASSU PINTO"/>
        <s v="CELIA ROSA DE MELO"/>
        <s v="JOELMA LIRA JACOB BARBOSA"/>
        <s v="WALLACE MACHADO MAGALHAES DE SOUZA"/>
        <s v="HUGO ROZA MARQUES DE LIMA"/>
        <s v="ALESSANDRA CASAES DA SILVA FONTES"/>
        <s v="ALLAN RODRIGO DA SILVA MARTINS"/>
        <s v="LUCINDA FERNANDES GOMES VIEIRA"/>
        <s v="LARISSA DA SILVA ROCHA"/>
        <s v="JOSAMI PEREIRA DA SILVA"/>
        <s v="EDSON LUIZ WEISHEIMER"/>
        <s v="ISABEL DA COSTA SILVEIRA"/>
        <s v="RICARDO COSTA RANGEL"/>
        <s v="CLÁUDIA RODRIGUES QUINTAS"/>
        <s v="LUCAS BLANCO DOS SANTOS"/>
        <s v="RODOLFO TORRES DE ALMEIDA"/>
        <s v="SANDRA SUZANO SILVA DE ANDRADE"/>
        <s v="MONIQUE GRONOW SPANO"/>
        <s v="NELIO MACHADO JUNIOR"/>
        <s v="JOÃO CARLOS GONÇALVES DE OLIVEIRA JUNIOR"/>
        <s v="IONE TEODORO DE ALMEIDA"/>
        <s v="VERA LUCIA DIAS DA SILVA"/>
        <s v="JOSE RICARDO MONTEIRO LANDEIRA"/>
        <s v="MARCIO BARBOSA BORGES"/>
      </sharedItems>
    </cacheField>
    <cacheField name="Identificacao" numFmtId="0">
      <sharedItems count="58">
        <s v="C&amp;C IT- GRAND VILLAGE-BLOCO 02 -  Pau Brasil-504"/>
        <s v="C&amp;C IT- GRAND VILLAGE-BLOCO 03 -  Palmeira-507"/>
        <s v="C&amp;C IT- GRAND VILLAGE-BLOCO 02 -  Pau Brasil-104"/>
        <s v="C&amp;C IT- GRAND VILLAGE-BLOCO 02 -  Pau Brasil-208"/>
        <s v="C&amp;C IT- GRAND VILLAGE-BLOCO 02 -  Pau Brasil-305"/>
        <s v="C&amp;C IT- GRAND VILLAGE-BLOCO 02 -  Pau Brasil-404"/>
        <s v="C&amp;C IT- GRAND VILLAGE-BLOCO 02 -  Pau Brasil-602"/>
        <s v="C&amp;C IT- GRAND VILLAGE-BLOCO 03 -  Palmeira-202"/>
        <s v="C&amp;C IT- GRAND VILLAGE-BLOCO 03 -  Palmeira-304"/>
        <s v="C&amp;C IT- GRAND VILLAGE-BLOCO 02 -  Pau Brasil-603"/>
        <s v="RECEBIMENTO DE PAGAMENTO INDEVIDO EFETUADO EM 24/10 (CAP 126799)"/>
        <s v="C&amp;C IT- GRAND VILLAGE-BLOCO 02 -  Pau Brasil-304"/>
        <s v="Aluguel: 41 | Locação | ALUGUEL"/>
        <s v="Aluguel: 41 | Locação | CONDOMINIO"/>
        <s v="Aluguel: 31 | Locação | ALUGUEL"/>
        <s v="Aluguel: 31 | Locação | CONDOMINIO"/>
        <s v="Aluguel: 61 | Locação | CONDOMINIO"/>
        <s v="Aluguel: 61 | Locação | ALUGUEL"/>
        <s v="Aluguel: 47 | Locação | ALUGUEL"/>
        <s v="Aluguel: 47 | Locação | CONDOMINIO"/>
        <s v="Aluguel: 50 | Locação | ALUGUEL"/>
        <s v="Aluguel: 50 | Locação | CONDOMINIO"/>
        <s v="Aluguel: 50 | Locação | IPTU"/>
        <s v="C&amp;C IT- GRAND VILLAGE-BLOCO 01 - Jatobá-401"/>
        <s v="C&amp;C IT- GRAND VILLAGE-BLOCO 03 -  Palmeira-205"/>
        <s v="Aluguel: 29 | Locação | ALUGUEL"/>
        <s v="Aluguel: 29 | Locação | CONDOMINIO"/>
        <s v="Aluguel: 27 | Locação | ALUGUEL"/>
        <s v="Aluguel: 27 | Locação | CONDOMINIO"/>
        <s v="Aluguel: 53 | Locação | ALUGUEL"/>
        <s v="Aluguel: 53 | Locação | CONDOMINIO"/>
        <s v="Aluguel: 80 | Locação | ALUGUEL"/>
        <s v="Aluguel: 80 | Locação | CONDOMINIO"/>
        <s v="Aluguel: 39 | Locação | ALUGUEL"/>
        <s v="Aluguel: 39 | Locação | CONDOMINIO"/>
        <s v="Aluguel: 32 | Locação | ALUGUEL"/>
        <s v="Aluguel: 32 | Locação | CONDOMINIO"/>
        <s v="Aluguel: 40 | Locação | ALUGUEL"/>
        <s v="Aluguel: 40 | Locação | CONDOMINIO"/>
        <s v="Aluguel: 30 | Locação | ALUGUEL"/>
        <s v="Aluguel: 30 | Locação | CONDOMINIO"/>
        <s v="Aluguel: 15 | Locação | ALUGUEL"/>
        <s v="Aluguel: 15 | Locação | CONDOMINIO"/>
        <s v="Aluguel: 13 | Locação | ALUGUEL"/>
        <s v="Aluguel: 13 | Locação | CONDOMINIO"/>
        <s v="Aluguel: 71 | Locação | CONDOMINIO"/>
        <s v="Aluguel: 71 | Locação | ALUGUEL"/>
        <s v="Aluguel: 100 | Locação | ALUGUEL"/>
        <s v="Aluguel: 100 | Locação | CONDOMINIO"/>
        <s v="Aluguel: 99 | Locação | CONDOMINIO"/>
        <s v="Aluguel: 99 | Locação | ALUGUEL"/>
        <s v="C&amp;C IT- GRAND VILLAGE-BLOCO 03 -  Palmeira-105"/>
        <s v="C&amp;C IT- GRAND VILLAGE-BLOCO 01 - Jatobá-403"/>
        <s v="SALDO A REEMBOLSAR REF A CUSTAS DE REGISTRO - GRAND VILLAGE 1/102 - CAP 179894"/>
        <s v="C&amp;C IT- GRAND VILLAGE-BLOCO 03 -  Palmeira-508"/>
        <s v="C&amp;C IT- GRAND VILLAGE-BLOCO 03 -  Palmeira-108"/>
        <s v="C&amp;C IT- GRAND VILLAGE-BLOCO 03 -  Palmeira-404"/>
        <s v="C&amp;C IT- GRAND VILLAGE-BLOCO 02 -  Pau Brasil-503"/>
      </sharedItems>
    </cacheField>
    <cacheField name="Valor líquido/recebido" numFmtId="0">
      <sharedItems containsSemiMixedTypes="0" containsString="0" containsNumber="1" minValue="87.71" maxValue="910456.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esar bastos" refreshedDate="43532.704346180559" createdVersion="6" refreshedVersion="6" minRefreshableVersion="3" recordCount="63" xr:uid="{95ADF2A5-D40D-43C5-BAB2-E69F710DBAF1}">
  <cacheSource type="worksheet">
    <worksheetSource ref="B2:I51" sheet="AGING LIST"/>
  </cacheSource>
  <cacheFields count="8">
    <cacheField name="Data vencimento" numFmtId="14">
      <sharedItems containsSemiMixedTypes="0" containsNonDate="0" containsDate="1" containsString="0" minDate="2015-12-05T00:00:00" maxDate="2018-11-06T00:00:00"/>
    </cacheField>
    <cacheField name="Valor título" numFmtId="0">
      <sharedItems containsSemiMixedTypes="0" containsString="0" containsNumber="1" minValue="1213.93" maxValue="910456.69"/>
    </cacheField>
    <cacheField name="Valor líquido/recebido" numFmtId="0">
      <sharedItems containsSemiMixedTypes="0" containsString="0" containsNumber="1" minValue="1213.93" maxValue="910456.69"/>
    </cacheField>
    <cacheField name="Cliente" numFmtId="49">
      <sharedItems count="13">
        <s v="ALINE BALOD LOBAO SAMPAIO"/>
        <s v="MARCELO FERNANDES MENDES"/>
        <s v="DANILO GOMES DE ANDRADE"/>
        <s v="RAFAEL RODRIGUES PINTO"/>
        <s v="VICTOR HUGO DE SOUZA MASCARENHAS DA SILVA"/>
        <s v="MARCIO SANTOS DA VENDA"/>
        <s v="CLAUDIO MOREIRA DA SILVA"/>
        <s v="MONICA SIQUEIRA DO NASCIMENTO"/>
        <s v="ROSETTA UDINE GUEDES"/>
        <s v="BRUNO GOMES DE ABREU"/>
        <s v="DIRLEI LIMA DOS SANTOS"/>
        <s v="JOELMA LIRA JACOB BARBOSA"/>
        <s v="WALLACE MACHADO MAGALHAES DE SOUZA"/>
      </sharedItems>
    </cacheField>
    <cacheField name="Identificacao" numFmtId="49">
      <sharedItems count="13">
        <s v="C&amp;C IT- GRAND VILLAGE-BLOCO 02 -  Pau Brasil-504"/>
        <s v="C&amp;C IT- GRAND VILLAGE-BLOCO 03 -  Palmeira-507"/>
        <s v="C&amp;C IT- GRAND VILLAGE-BLOCO 02 -  Pau Brasil-104"/>
        <s v="C&amp;C IT- GRAND VILLAGE-BLOCO 02 -  Pau Brasil-208"/>
        <s v="C&amp;C IT- GRAND VILLAGE-BLOCO 02 -  Pau Brasil-305"/>
        <s v="C&amp;C IT- GRAND VILLAGE-BLOCO 02 -  Pau Brasil-404"/>
        <s v="C&amp;C IT- GRAND VILLAGE-BLOCO 02 -  Pau Brasil-602"/>
        <s v="C&amp;C IT- GRAND VILLAGE-BLOCO 03 -  Palmeira-202"/>
        <s v="C&amp;C IT- GRAND VILLAGE-BLOCO 03 -  Palmeira-304"/>
        <s v="C&amp;C IT- GRAND VILLAGE-BLOCO 02 -  Pau Brasil-603"/>
        <s v="C&amp;C IT- GRAND VILLAGE-BLOCO 02 -  Pau Brasil-304"/>
        <s v="C&amp;C IT- GRAND VILLAGE-BLOCO 01 - Jatobá-401"/>
        <s v="C&amp;C IT- GRAND VILLAGE-BLOCO 03 -  Palmeira-205"/>
      </sharedItems>
    </cacheField>
    <cacheField name="Valor apropriação" numFmtId="0">
      <sharedItems containsSemiMixedTypes="0" containsString="0" containsNumber="1" minValue="1213.93" maxValue="910456.69"/>
    </cacheField>
    <cacheField name="DIAS ATRASO" numFmtId="0">
      <sharedItems containsSemiMixedTypes="0" containsString="0" containsNumber="1" containsInteger="1" minValue="56" maxValue="1122"/>
    </cacheField>
    <cacheField name="FAIXA DE ATRASO" numFmtId="0">
      <sharedItems count="2">
        <s v="ACIMA DE 181 DIAS"/>
        <s v="31 A 60 DI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esar bastos" refreshedDate="43587.460654050927" createdVersion="6" refreshedVersion="6" minRefreshableVersion="3" recordCount="65" xr:uid="{A1B4134D-BC87-4AB4-8AD2-7700DEDAFE6E}">
  <cacheSource type="worksheet">
    <worksheetSource ref="A2:I67" sheet="AGING LIST"/>
  </cacheSource>
  <cacheFields count="9">
    <cacheField name="aux" numFmtId="0">
      <sharedItems containsSemiMixedTypes="0" containsString="0" containsNumber="1" containsInteger="1" minValue="1401" maxValue="3507" count="15">
        <n v="2104"/>
        <n v="2208"/>
        <n v="3304"/>
        <n v="3507"/>
        <n v="2305"/>
        <n v="2404"/>
        <n v="2304"/>
        <n v="2504"/>
        <n v="3202"/>
        <n v="2602"/>
        <n v="2603"/>
        <n v="1401"/>
        <n v="1403"/>
        <n v="2407"/>
        <n v="3105"/>
      </sharedItems>
    </cacheField>
    <cacheField name="Data vencimento" numFmtId="14">
      <sharedItems containsSemiMixedTypes="0" containsNonDate="0" containsDate="1" containsString="0" minDate="2015-12-05T00:00:00" maxDate="2019-02-17T00:00:00"/>
    </cacheField>
    <cacheField name="Valor título" numFmtId="0">
      <sharedItems containsSemiMixedTypes="0" containsString="0" containsNumber="1" minValue="1015.61296" maxValue="870697.09427"/>
    </cacheField>
    <cacheField name="Cliente" numFmtId="0">
      <sharedItems count="15">
        <s v="DANILO GOMES DE ANDRADE"/>
        <s v="RAFAEL RODRIGUES PINTO"/>
        <s v="ROSETTA UDINE GUEDES"/>
        <s v="MARCELO FERNANDES MENDES"/>
        <s v="VICTOR HUGO DE SOUZA MASCARENHAS DA SILVA"/>
        <s v="MARCIO SANTOS DA VENDA"/>
        <s v="DIRLEI LIMA DOS SANTOS"/>
        <s v="ALINE BALOD LOBAO SAMPAIO"/>
        <s v="MONICA SIQUEIRA DO NASCIMENTO"/>
        <s v="CLAUDIO MOREIRA DA SILVA"/>
        <s v="BRUNO GOMES DE ABREU"/>
        <s v="JOELMA LIRA JACOB BARBOSA"/>
        <s v="NELIO MACHADO JUNIOR"/>
        <s v="ANDREA RAFAEL FERNANDES RODRIGUES"/>
        <s v="MONIQUE GRONOW SPANO"/>
      </sharedItems>
    </cacheField>
    <cacheField name="bl" numFmtId="0">
      <sharedItems containsSemiMixedTypes="0" containsString="0" containsNumber="1" containsInteger="1" minValue="1" maxValue="3"/>
    </cacheField>
    <cacheField name="unid" numFmtId="1">
      <sharedItems containsSemiMixedTypes="0" containsString="0" containsNumber="1" containsInteger="1" minValue="104" maxValue="603"/>
    </cacheField>
    <cacheField name="Valor apropriação" numFmtId="0">
      <sharedItems containsSemiMixedTypes="0" containsString="0" containsNumber="1" minValue="1248.3900000000001" maxValue="937735.81"/>
    </cacheField>
    <cacheField name="DIAS ATRASO" numFmtId="0">
      <sharedItems containsSemiMixedTypes="0" containsString="0" containsNumber="1" containsInteger="1" minValue="43" maxValue="1212"/>
    </cacheField>
    <cacheField name="FAIXA DE ATRASO" numFmtId="0">
      <sharedItems count="4">
        <s v="acima de 181 dias"/>
        <s v="91 a 180 dias"/>
        <s v="61 a 90 dias"/>
        <s v="31 a 60 di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7">
  <r>
    <x v="0"/>
    <x v="0"/>
    <n v="8325.9"/>
  </r>
  <r>
    <x v="1"/>
    <x v="1"/>
    <n v="21292.29"/>
  </r>
  <r>
    <x v="1"/>
    <x v="1"/>
    <n v="4344.99"/>
  </r>
  <r>
    <x v="1"/>
    <x v="1"/>
    <n v="4331.47"/>
  </r>
  <r>
    <x v="2"/>
    <x v="2"/>
    <n v="4820.29"/>
  </r>
  <r>
    <x v="2"/>
    <x v="2"/>
    <n v="4809.67"/>
  </r>
  <r>
    <x v="1"/>
    <x v="1"/>
    <n v="4321.93"/>
  </r>
  <r>
    <x v="1"/>
    <x v="1"/>
    <n v="4317.54"/>
  </r>
  <r>
    <x v="2"/>
    <x v="2"/>
    <n v="4804.8"/>
  </r>
  <r>
    <x v="2"/>
    <x v="2"/>
    <n v="4794.1400000000003"/>
  </r>
  <r>
    <x v="1"/>
    <x v="1"/>
    <n v="4307.97"/>
  </r>
  <r>
    <x v="0"/>
    <x v="0"/>
    <n v="2487.08"/>
  </r>
  <r>
    <x v="0"/>
    <x v="0"/>
    <n v="2470.58"/>
  </r>
  <r>
    <x v="1"/>
    <x v="1"/>
    <n v="4279.3900000000003"/>
  </r>
  <r>
    <x v="2"/>
    <x v="2"/>
    <n v="4762.21"/>
  </r>
  <r>
    <x v="3"/>
    <x v="3"/>
    <n v="2740.13"/>
  </r>
  <r>
    <x v="3"/>
    <x v="3"/>
    <n v="31835.99"/>
  </r>
  <r>
    <x v="1"/>
    <x v="1"/>
    <n v="4328.1099999999997"/>
  </r>
  <r>
    <x v="0"/>
    <x v="0"/>
    <n v="2498.71"/>
  </r>
  <r>
    <x v="0"/>
    <x v="0"/>
    <n v="44520.53"/>
  </r>
  <r>
    <x v="4"/>
    <x v="4"/>
    <n v="55570.2"/>
  </r>
  <r>
    <x v="5"/>
    <x v="5"/>
    <n v="41678.83"/>
  </r>
  <r>
    <x v="6"/>
    <x v="6"/>
    <n v="58654.2"/>
  </r>
  <r>
    <x v="7"/>
    <x v="7"/>
    <n v="28433.77"/>
  </r>
  <r>
    <x v="1"/>
    <x v="1"/>
    <n v="75337.11"/>
  </r>
  <r>
    <x v="8"/>
    <x v="8"/>
    <n v="238836.8"/>
  </r>
  <r>
    <x v="9"/>
    <x v="9"/>
    <n v="109819.51"/>
  </r>
  <r>
    <x v="10"/>
    <x v="10"/>
    <n v="380.24"/>
  </r>
  <r>
    <x v="2"/>
    <x v="2"/>
    <n v="1301.31"/>
  </r>
  <r>
    <x v="3"/>
    <x v="3"/>
    <n v="1400"/>
  </r>
  <r>
    <x v="2"/>
    <x v="2"/>
    <n v="3478.36"/>
  </r>
  <r>
    <x v="3"/>
    <x v="3"/>
    <n v="3765.09"/>
  </r>
  <r>
    <x v="11"/>
    <x v="11"/>
    <n v="3478.36"/>
  </r>
  <r>
    <x v="5"/>
    <x v="5"/>
    <n v="3478.36"/>
  </r>
  <r>
    <x v="0"/>
    <x v="0"/>
    <n v="3478.36"/>
  </r>
  <r>
    <x v="4"/>
    <x v="4"/>
    <n v="4565.97"/>
  </r>
  <r>
    <x v="6"/>
    <x v="6"/>
    <n v="4565.97"/>
  </r>
  <r>
    <x v="9"/>
    <x v="9"/>
    <n v="3478.36"/>
  </r>
  <r>
    <x v="7"/>
    <x v="7"/>
    <n v="4565.97"/>
  </r>
  <r>
    <x v="8"/>
    <x v="8"/>
    <n v="3478.36"/>
  </r>
  <r>
    <x v="1"/>
    <x v="1"/>
    <n v="5384.63"/>
  </r>
  <r>
    <x v="1"/>
    <x v="1"/>
    <n v="2462.4"/>
  </r>
  <r>
    <x v="8"/>
    <x v="8"/>
    <n v="1328.91"/>
  </r>
  <r>
    <x v="4"/>
    <x v="4"/>
    <n v="1680.19"/>
  </r>
  <r>
    <x v="7"/>
    <x v="7"/>
    <n v="1616.43"/>
  </r>
  <r>
    <x v="5"/>
    <x v="5"/>
    <n v="1334.32"/>
  </r>
  <r>
    <x v="0"/>
    <x v="0"/>
    <n v="1353.4"/>
  </r>
  <r>
    <x v="11"/>
    <x v="11"/>
    <n v="1314.16"/>
  </r>
  <r>
    <x v="6"/>
    <x v="6"/>
    <n v="1757.37"/>
  </r>
  <r>
    <x v="12"/>
    <x v="12"/>
    <n v="1600"/>
  </r>
  <r>
    <x v="12"/>
    <x v="13"/>
    <n v="400"/>
  </r>
  <r>
    <x v="9"/>
    <x v="9"/>
    <n v="1213.93"/>
  </r>
  <r>
    <x v="12"/>
    <x v="13"/>
    <n v="400"/>
  </r>
  <r>
    <x v="12"/>
    <x v="12"/>
    <n v="1600"/>
  </r>
  <r>
    <x v="13"/>
    <x v="14"/>
    <n v="756.45"/>
  </r>
  <r>
    <x v="13"/>
    <x v="15"/>
    <n v="150.04"/>
  </r>
  <r>
    <x v="14"/>
    <x v="16"/>
    <n v="87.71"/>
  </r>
  <r>
    <x v="14"/>
    <x v="16"/>
    <n v="87.71"/>
  </r>
  <r>
    <x v="14"/>
    <x v="16"/>
    <n v="87.71"/>
  </r>
  <r>
    <x v="14"/>
    <x v="16"/>
    <n v="87.71"/>
  </r>
  <r>
    <x v="14"/>
    <x v="17"/>
    <n v="410.28"/>
  </r>
  <r>
    <x v="14"/>
    <x v="17"/>
    <n v="410.28"/>
  </r>
  <r>
    <x v="14"/>
    <x v="17"/>
    <n v="410.28"/>
  </r>
  <r>
    <x v="14"/>
    <x v="17"/>
    <n v="410.28"/>
  </r>
  <r>
    <x v="12"/>
    <x v="12"/>
    <n v="1600"/>
  </r>
  <r>
    <x v="12"/>
    <x v="13"/>
    <n v="400"/>
  </r>
  <r>
    <x v="12"/>
    <x v="13"/>
    <n v="400"/>
  </r>
  <r>
    <x v="12"/>
    <x v="12"/>
    <n v="1600"/>
  </r>
  <r>
    <x v="12"/>
    <x v="12"/>
    <n v="1600"/>
  </r>
  <r>
    <x v="12"/>
    <x v="13"/>
    <n v="400"/>
  </r>
  <r>
    <x v="12"/>
    <x v="13"/>
    <n v="400"/>
  </r>
  <r>
    <x v="12"/>
    <x v="12"/>
    <n v="1600"/>
  </r>
  <r>
    <x v="15"/>
    <x v="18"/>
    <n v="1300"/>
  </r>
  <r>
    <x v="15"/>
    <x v="19"/>
    <n v="460"/>
  </r>
  <r>
    <x v="16"/>
    <x v="20"/>
    <n v="1500"/>
  </r>
  <r>
    <x v="16"/>
    <x v="21"/>
    <n v="430"/>
  </r>
  <r>
    <x v="16"/>
    <x v="22"/>
    <n v="192.86"/>
  </r>
  <r>
    <x v="2"/>
    <x v="2"/>
    <n v="484430.82"/>
  </r>
  <r>
    <x v="3"/>
    <x v="3"/>
    <n v="522559.79"/>
  </r>
  <r>
    <x v="11"/>
    <x v="11"/>
    <n v="533291.66"/>
  </r>
  <r>
    <x v="4"/>
    <x v="4"/>
    <n v="640642.61"/>
  </r>
  <r>
    <x v="5"/>
    <x v="5"/>
    <n v="541580.81999999995"/>
  </r>
  <r>
    <x v="0"/>
    <x v="0"/>
    <n v="552876.32999999996"/>
  </r>
  <r>
    <x v="6"/>
    <x v="6"/>
    <n v="707997.21"/>
  </r>
  <r>
    <x v="9"/>
    <x v="9"/>
    <n v="454894.35"/>
  </r>
  <r>
    <x v="7"/>
    <x v="7"/>
    <n v="614181.48"/>
  </r>
  <r>
    <x v="8"/>
    <x v="8"/>
    <n v="288970.8"/>
  </r>
  <r>
    <x v="1"/>
    <x v="1"/>
    <n v="910456.69"/>
  </r>
  <r>
    <x v="17"/>
    <x v="23"/>
    <n v="594463.87"/>
  </r>
  <r>
    <x v="18"/>
    <x v="24"/>
    <n v="428722.28"/>
  </r>
  <r>
    <x v="17"/>
    <x v="23"/>
    <n v="1608.82"/>
  </r>
  <r>
    <x v="14"/>
    <x v="17"/>
    <n v="1800"/>
  </r>
  <r>
    <x v="14"/>
    <x v="16"/>
    <n v="420"/>
  </r>
  <r>
    <x v="12"/>
    <x v="12"/>
    <n v="1600"/>
  </r>
  <r>
    <x v="12"/>
    <x v="13"/>
    <n v="400"/>
  </r>
  <r>
    <x v="19"/>
    <x v="25"/>
    <n v="1650"/>
  </r>
  <r>
    <x v="19"/>
    <x v="26"/>
    <n v="600"/>
  </r>
  <r>
    <x v="13"/>
    <x v="15"/>
    <n v="500"/>
  </r>
  <r>
    <x v="13"/>
    <x v="14"/>
    <n v="1800"/>
  </r>
  <r>
    <x v="15"/>
    <x v="19"/>
    <n v="460"/>
  </r>
  <r>
    <x v="15"/>
    <x v="18"/>
    <n v="1300"/>
  </r>
  <r>
    <x v="16"/>
    <x v="21"/>
    <n v="430"/>
  </r>
  <r>
    <x v="16"/>
    <x v="20"/>
    <n v="1500"/>
  </r>
  <r>
    <x v="12"/>
    <x v="13"/>
    <n v="400"/>
  </r>
  <r>
    <x v="12"/>
    <x v="12"/>
    <n v="1600"/>
  </r>
  <r>
    <x v="14"/>
    <x v="16"/>
    <n v="420"/>
  </r>
  <r>
    <x v="14"/>
    <x v="17"/>
    <n v="1800"/>
  </r>
  <r>
    <x v="19"/>
    <x v="26"/>
    <n v="600"/>
  </r>
  <r>
    <x v="19"/>
    <x v="25"/>
    <n v="1650"/>
  </r>
  <r>
    <x v="15"/>
    <x v="18"/>
    <n v="1300"/>
  </r>
  <r>
    <x v="15"/>
    <x v="19"/>
    <n v="460"/>
  </r>
  <r>
    <x v="16"/>
    <x v="20"/>
    <n v="1500"/>
  </r>
  <r>
    <x v="16"/>
    <x v="21"/>
    <n v="430"/>
  </r>
  <r>
    <x v="20"/>
    <x v="27"/>
    <n v="1800"/>
  </r>
  <r>
    <x v="20"/>
    <x v="28"/>
    <n v="650"/>
  </r>
  <r>
    <x v="21"/>
    <x v="29"/>
    <n v="1500"/>
  </r>
  <r>
    <x v="21"/>
    <x v="30"/>
    <n v="480"/>
  </r>
  <r>
    <x v="22"/>
    <x v="31"/>
    <n v="900"/>
  </r>
  <r>
    <x v="22"/>
    <x v="32"/>
    <n v="550"/>
  </r>
  <r>
    <x v="23"/>
    <x v="33"/>
    <n v="1500"/>
  </r>
  <r>
    <x v="23"/>
    <x v="34"/>
    <n v="500"/>
  </r>
  <r>
    <x v="24"/>
    <x v="35"/>
    <n v="1300"/>
  </r>
  <r>
    <x v="24"/>
    <x v="36"/>
    <n v="500"/>
  </r>
  <r>
    <x v="25"/>
    <x v="37"/>
    <n v="1350"/>
  </r>
  <r>
    <x v="25"/>
    <x v="38"/>
    <n v="460"/>
  </r>
  <r>
    <x v="26"/>
    <x v="39"/>
    <n v="1650"/>
  </r>
  <r>
    <x v="26"/>
    <x v="40"/>
    <n v="520"/>
  </r>
  <r>
    <x v="27"/>
    <x v="41"/>
    <n v="1600"/>
  </r>
  <r>
    <x v="27"/>
    <x v="42"/>
    <n v="650"/>
  </r>
  <r>
    <x v="28"/>
    <x v="43"/>
    <n v="1400"/>
  </r>
  <r>
    <x v="28"/>
    <x v="44"/>
    <n v="500"/>
  </r>
  <r>
    <x v="29"/>
    <x v="45"/>
    <n v="520"/>
  </r>
  <r>
    <x v="29"/>
    <x v="46"/>
    <n v="1900"/>
  </r>
  <r>
    <x v="14"/>
    <x v="17"/>
    <n v="1800"/>
  </r>
  <r>
    <x v="14"/>
    <x v="16"/>
    <n v="420"/>
  </r>
  <r>
    <x v="12"/>
    <x v="12"/>
    <n v="1600"/>
  </r>
  <r>
    <x v="12"/>
    <x v="13"/>
    <n v="400"/>
  </r>
  <r>
    <x v="30"/>
    <x v="47"/>
    <n v="2100"/>
  </r>
  <r>
    <x v="30"/>
    <x v="48"/>
    <n v="600"/>
  </r>
  <r>
    <x v="31"/>
    <x v="49"/>
    <n v="500"/>
  </r>
  <r>
    <x v="31"/>
    <x v="50"/>
    <n v="1550"/>
  </r>
  <r>
    <x v="19"/>
    <x v="25"/>
    <n v="1650"/>
  </r>
  <r>
    <x v="19"/>
    <x v="26"/>
    <n v="600"/>
  </r>
  <r>
    <x v="32"/>
    <x v="51"/>
    <n v="307712.02"/>
  </r>
  <r>
    <x v="13"/>
    <x v="14"/>
    <n v="1800"/>
  </r>
  <r>
    <x v="13"/>
    <x v="15"/>
    <n v="500"/>
  </r>
  <r>
    <x v="15"/>
    <x v="19"/>
    <n v="460"/>
  </r>
  <r>
    <x v="15"/>
    <x v="18"/>
    <n v="1300"/>
  </r>
  <r>
    <x v="33"/>
    <x v="52"/>
    <n v="276837.90000000002"/>
  </r>
  <r>
    <x v="16"/>
    <x v="21"/>
    <n v="430"/>
  </r>
  <r>
    <x v="16"/>
    <x v="20"/>
    <n v="1500"/>
  </r>
  <r>
    <x v="34"/>
    <x v="53"/>
    <n v="114.53"/>
  </r>
  <r>
    <x v="35"/>
    <x v="54"/>
    <n v="6825.89"/>
  </r>
  <r>
    <x v="20"/>
    <x v="28"/>
    <n v="650"/>
  </r>
  <r>
    <x v="20"/>
    <x v="27"/>
    <n v="1800"/>
  </r>
  <r>
    <x v="21"/>
    <x v="30"/>
    <n v="480"/>
  </r>
  <r>
    <x v="21"/>
    <x v="29"/>
    <n v="1500"/>
  </r>
  <r>
    <x v="22"/>
    <x v="32"/>
    <n v="550"/>
  </r>
  <r>
    <x v="22"/>
    <x v="31"/>
    <n v="900"/>
  </r>
  <r>
    <x v="23"/>
    <x v="34"/>
    <n v="500"/>
  </r>
  <r>
    <x v="23"/>
    <x v="33"/>
    <n v="1500"/>
  </r>
  <r>
    <x v="24"/>
    <x v="36"/>
    <n v="500"/>
  </r>
  <r>
    <x v="24"/>
    <x v="35"/>
    <n v="1300"/>
  </r>
  <r>
    <x v="36"/>
    <x v="55"/>
    <n v="2179.0500000000002"/>
  </r>
  <r>
    <x v="25"/>
    <x v="38"/>
    <n v="460"/>
  </r>
  <r>
    <x v="25"/>
    <x v="37"/>
    <n v="1350"/>
  </r>
  <r>
    <x v="26"/>
    <x v="40"/>
    <n v="520"/>
  </r>
  <r>
    <x v="26"/>
    <x v="39"/>
    <n v="1650"/>
  </r>
  <r>
    <x v="28"/>
    <x v="44"/>
    <n v="500"/>
  </r>
  <r>
    <x v="28"/>
    <x v="43"/>
    <n v="1400"/>
  </r>
  <r>
    <x v="27"/>
    <x v="42"/>
    <n v="650"/>
  </r>
  <r>
    <x v="27"/>
    <x v="41"/>
    <n v="1600"/>
  </r>
  <r>
    <x v="29"/>
    <x v="46"/>
    <n v="1900"/>
  </r>
  <r>
    <x v="29"/>
    <x v="45"/>
    <n v="520"/>
  </r>
  <r>
    <x v="14"/>
    <x v="16"/>
    <n v="420"/>
  </r>
  <r>
    <x v="14"/>
    <x v="17"/>
    <n v="1800"/>
  </r>
  <r>
    <x v="12"/>
    <x v="13"/>
    <n v="400"/>
  </r>
  <r>
    <x v="12"/>
    <x v="12"/>
    <n v="1600"/>
  </r>
  <r>
    <x v="30"/>
    <x v="48"/>
    <n v="600"/>
  </r>
  <r>
    <x v="30"/>
    <x v="47"/>
    <n v="2100"/>
  </r>
  <r>
    <x v="37"/>
    <x v="56"/>
    <n v="6925.11"/>
  </r>
  <r>
    <x v="38"/>
    <x v="57"/>
    <n v="306839.32"/>
  </r>
  <r>
    <x v="31"/>
    <x v="49"/>
    <n v="500"/>
  </r>
  <r>
    <x v="31"/>
    <x v="50"/>
    <n v="1550"/>
  </r>
  <r>
    <x v="19"/>
    <x v="26"/>
    <n v="600"/>
  </r>
  <r>
    <x v="19"/>
    <x v="25"/>
    <n v="1650"/>
  </r>
  <r>
    <x v="13"/>
    <x v="15"/>
    <n v="500"/>
  </r>
  <r>
    <x v="13"/>
    <x v="14"/>
    <n v="1800"/>
  </r>
  <r>
    <x v="15"/>
    <x v="18"/>
    <n v="1300"/>
  </r>
  <r>
    <x v="15"/>
    <x v="19"/>
    <n v="460"/>
  </r>
  <r>
    <x v="16"/>
    <x v="20"/>
    <n v="1500"/>
  </r>
  <r>
    <x v="16"/>
    <x v="21"/>
    <n v="430"/>
  </r>
  <r>
    <x v="20"/>
    <x v="27"/>
    <n v="1800"/>
  </r>
  <r>
    <x v="20"/>
    <x v="28"/>
    <n v="650"/>
  </r>
  <r>
    <x v="21"/>
    <x v="29"/>
    <n v="1500"/>
  </r>
  <r>
    <x v="21"/>
    <x v="30"/>
    <n v="480"/>
  </r>
  <r>
    <x v="22"/>
    <x v="31"/>
    <n v="900"/>
  </r>
  <r>
    <x v="22"/>
    <x v="32"/>
    <n v="550"/>
  </r>
  <r>
    <x v="23"/>
    <x v="33"/>
    <n v="1500"/>
  </r>
  <r>
    <x v="23"/>
    <x v="34"/>
    <n v="500"/>
  </r>
  <r>
    <x v="24"/>
    <x v="35"/>
    <n v="1300"/>
  </r>
  <r>
    <x v="24"/>
    <x v="36"/>
    <n v="500"/>
  </r>
  <r>
    <x v="35"/>
    <x v="54"/>
    <n v="6825.89"/>
  </r>
  <r>
    <x v="36"/>
    <x v="55"/>
    <n v="2179.0500000000002"/>
  </r>
  <r>
    <x v="30"/>
    <x v="48"/>
    <n v="600"/>
  </r>
  <r>
    <x v="30"/>
    <x v="47"/>
    <n v="2100"/>
  </r>
  <r>
    <x v="25"/>
    <x v="37"/>
    <n v="1350"/>
  </r>
  <r>
    <x v="25"/>
    <x v="38"/>
    <n v="460"/>
  </r>
  <r>
    <x v="26"/>
    <x v="39"/>
    <n v="1650"/>
  </r>
  <r>
    <x v="26"/>
    <x v="40"/>
    <n v="520"/>
  </r>
  <r>
    <x v="27"/>
    <x v="41"/>
    <n v="1600"/>
  </r>
  <r>
    <x v="27"/>
    <x v="42"/>
    <n v="650"/>
  </r>
  <r>
    <x v="28"/>
    <x v="43"/>
    <n v="1400"/>
  </r>
  <r>
    <x v="28"/>
    <x v="44"/>
    <n v="500"/>
  </r>
  <r>
    <x v="29"/>
    <x v="45"/>
    <n v="520"/>
  </r>
  <r>
    <x v="29"/>
    <x v="46"/>
    <n v="1900"/>
  </r>
  <r>
    <x v="14"/>
    <x v="17"/>
    <n v="1800"/>
  </r>
  <r>
    <x v="14"/>
    <x v="16"/>
    <n v="420"/>
  </r>
  <r>
    <x v="12"/>
    <x v="12"/>
    <n v="1600"/>
  </r>
  <r>
    <x v="12"/>
    <x v="13"/>
    <n v="400"/>
  </r>
  <r>
    <x v="19"/>
    <x v="25"/>
    <n v="1650"/>
  </r>
  <r>
    <x v="19"/>
    <x v="26"/>
    <n v="600"/>
  </r>
  <r>
    <x v="31"/>
    <x v="49"/>
    <n v="500"/>
  </r>
  <r>
    <x v="31"/>
    <x v="50"/>
    <n v="1550"/>
  </r>
  <r>
    <x v="13"/>
    <x v="14"/>
    <n v="1800"/>
  </r>
  <r>
    <x v="13"/>
    <x v="15"/>
    <n v="500"/>
  </r>
  <r>
    <x v="15"/>
    <x v="19"/>
    <n v="460"/>
  </r>
  <r>
    <x v="15"/>
    <x v="18"/>
    <n v="1300"/>
  </r>
  <r>
    <x v="16"/>
    <x v="21"/>
    <n v="430"/>
  </r>
  <r>
    <x v="16"/>
    <x v="20"/>
    <n v="1500"/>
  </r>
  <r>
    <x v="20"/>
    <x v="28"/>
    <n v="650"/>
  </r>
  <r>
    <x v="20"/>
    <x v="27"/>
    <n v="1800"/>
  </r>
  <r>
    <x v="21"/>
    <x v="30"/>
    <n v="480"/>
  </r>
  <r>
    <x v="21"/>
    <x v="29"/>
    <n v="1500"/>
  </r>
  <r>
    <x v="22"/>
    <x v="32"/>
    <n v="550"/>
  </r>
  <r>
    <x v="22"/>
    <x v="31"/>
    <n v="900"/>
  </r>
  <r>
    <x v="23"/>
    <x v="34"/>
    <n v="500"/>
  </r>
  <r>
    <x v="23"/>
    <x v="33"/>
    <n v="1500"/>
  </r>
  <r>
    <x v="24"/>
    <x v="36"/>
    <n v="500"/>
  </r>
  <r>
    <x v="24"/>
    <x v="35"/>
    <n v="1300"/>
  </r>
  <r>
    <x v="35"/>
    <x v="54"/>
    <n v="6825.89"/>
  </r>
  <r>
    <x v="36"/>
    <x v="55"/>
    <n v="2179.0500000000002"/>
  </r>
  <r>
    <x v="30"/>
    <x v="48"/>
    <n v="600"/>
  </r>
  <r>
    <x v="30"/>
    <x v="47"/>
    <n v="2100"/>
  </r>
  <r>
    <x v="25"/>
    <x v="38"/>
    <n v="460"/>
  </r>
  <r>
    <x v="25"/>
    <x v="37"/>
    <n v="1350"/>
  </r>
  <r>
    <x v="26"/>
    <x v="40"/>
    <n v="520"/>
  </r>
  <r>
    <x v="26"/>
    <x v="39"/>
    <n v="1650"/>
  </r>
  <r>
    <x v="28"/>
    <x v="44"/>
    <n v="500"/>
  </r>
  <r>
    <x v="28"/>
    <x v="43"/>
    <n v="1400"/>
  </r>
  <r>
    <x v="27"/>
    <x v="42"/>
    <n v="650"/>
  </r>
  <r>
    <x v="27"/>
    <x v="41"/>
    <n v="1600"/>
  </r>
  <r>
    <x v="29"/>
    <x v="46"/>
    <n v="1900"/>
  </r>
  <r>
    <x v="29"/>
    <x v="45"/>
    <n v="520"/>
  </r>
  <r>
    <x v="14"/>
    <x v="16"/>
    <n v="420"/>
  </r>
  <r>
    <x v="14"/>
    <x v="17"/>
    <n v="1800"/>
  </r>
  <r>
    <x v="12"/>
    <x v="13"/>
    <n v="400"/>
  </r>
  <r>
    <x v="12"/>
    <x v="12"/>
    <n v="1600"/>
  </r>
  <r>
    <x v="19"/>
    <x v="26"/>
    <n v="600"/>
  </r>
  <r>
    <x v="19"/>
    <x v="25"/>
    <n v="1650"/>
  </r>
  <r>
    <x v="31"/>
    <x v="49"/>
    <n v="500"/>
  </r>
  <r>
    <x v="31"/>
    <x v="50"/>
    <n v="1550"/>
  </r>
  <r>
    <x v="13"/>
    <x v="15"/>
    <n v="500"/>
  </r>
  <r>
    <x v="13"/>
    <x v="14"/>
    <n v="1800"/>
  </r>
  <r>
    <x v="15"/>
    <x v="18"/>
    <n v="1300"/>
  </r>
  <r>
    <x v="15"/>
    <x v="19"/>
    <n v="460"/>
  </r>
  <r>
    <x v="16"/>
    <x v="20"/>
    <n v="1500"/>
  </r>
  <r>
    <x v="16"/>
    <x v="21"/>
    <n v="430"/>
  </r>
  <r>
    <x v="20"/>
    <x v="27"/>
    <n v="1800"/>
  </r>
  <r>
    <x v="20"/>
    <x v="28"/>
    <n v="650"/>
  </r>
  <r>
    <x v="21"/>
    <x v="29"/>
    <n v="1500"/>
  </r>
  <r>
    <x v="21"/>
    <x v="30"/>
    <n v="480"/>
  </r>
  <r>
    <x v="22"/>
    <x v="31"/>
    <n v="900"/>
  </r>
  <r>
    <x v="22"/>
    <x v="32"/>
    <n v="550"/>
  </r>
  <r>
    <x v="23"/>
    <x v="33"/>
    <n v="1500"/>
  </r>
  <r>
    <x v="23"/>
    <x v="34"/>
    <n v="500"/>
  </r>
  <r>
    <x v="24"/>
    <x v="35"/>
    <n v="1300"/>
  </r>
  <r>
    <x v="24"/>
    <x v="36"/>
    <n v="500"/>
  </r>
  <r>
    <x v="35"/>
    <x v="54"/>
    <n v="6825.89"/>
  </r>
  <r>
    <x v="36"/>
    <x v="55"/>
    <n v="2179.0500000000002"/>
  </r>
  <r>
    <x v="30"/>
    <x v="48"/>
    <n v="600"/>
  </r>
  <r>
    <x v="30"/>
    <x v="47"/>
    <n v="2100"/>
  </r>
  <r>
    <x v="25"/>
    <x v="37"/>
    <n v="1350"/>
  </r>
  <r>
    <x v="25"/>
    <x v="38"/>
    <n v="460"/>
  </r>
  <r>
    <x v="26"/>
    <x v="39"/>
    <n v="1650"/>
  </r>
  <r>
    <x v="26"/>
    <x v="40"/>
    <n v="520"/>
  </r>
  <r>
    <x v="27"/>
    <x v="41"/>
    <n v="1600"/>
  </r>
  <r>
    <x v="27"/>
    <x v="42"/>
    <n v="650"/>
  </r>
  <r>
    <x v="28"/>
    <x v="43"/>
    <n v="1400"/>
  </r>
  <r>
    <x v="28"/>
    <x v="44"/>
    <n v="500"/>
  </r>
  <r>
    <x v="29"/>
    <x v="45"/>
    <n v="520"/>
  </r>
  <r>
    <x v="29"/>
    <x v="46"/>
    <n v="1900"/>
  </r>
  <r>
    <x v="14"/>
    <x v="17"/>
    <n v="1800"/>
  </r>
  <r>
    <x v="14"/>
    <x v="16"/>
    <n v="420"/>
  </r>
  <r>
    <x v="12"/>
    <x v="12"/>
    <n v="1600"/>
  </r>
  <r>
    <x v="12"/>
    <x v="13"/>
    <n v="400"/>
  </r>
  <r>
    <x v="35"/>
    <x v="54"/>
    <n v="51344.57"/>
  </r>
  <r>
    <x v="19"/>
    <x v="25"/>
    <n v="1650"/>
  </r>
  <r>
    <x v="19"/>
    <x v="26"/>
    <n v="600"/>
  </r>
  <r>
    <x v="31"/>
    <x v="49"/>
    <n v="500"/>
  </r>
  <r>
    <x v="31"/>
    <x v="50"/>
    <n v="1550"/>
  </r>
  <r>
    <x v="13"/>
    <x v="14"/>
    <n v="1800"/>
  </r>
  <r>
    <x v="13"/>
    <x v="15"/>
    <n v="500"/>
  </r>
  <r>
    <x v="15"/>
    <x v="19"/>
    <n v="460"/>
  </r>
  <r>
    <x v="15"/>
    <x v="18"/>
    <n v="1300"/>
  </r>
  <r>
    <x v="16"/>
    <x v="21"/>
    <n v="430"/>
  </r>
  <r>
    <x v="16"/>
    <x v="20"/>
    <n v="1500"/>
  </r>
  <r>
    <x v="20"/>
    <x v="28"/>
    <n v="650"/>
  </r>
  <r>
    <x v="20"/>
    <x v="27"/>
    <n v="1800"/>
  </r>
  <r>
    <x v="21"/>
    <x v="30"/>
    <n v="480"/>
  </r>
  <r>
    <x v="21"/>
    <x v="29"/>
    <n v="1500"/>
  </r>
  <r>
    <x v="22"/>
    <x v="32"/>
    <n v="550"/>
  </r>
  <r>
    <x v="22"/>
    <x v="31"/>
    <n v="900"/>
  </r>
  <r>
    <x v="23"/>
    <x v="34"/>
    <n v="500"/>
  </r>
  <r>
    <x v="23"/>
    <x v="33"/>
    <n v="1500"/>
  </r>
  <r>
    <x v="24"/>
    <x v="36"/>
    <n v="500"/>
  </r>
  <r>
    <x v="24"/>
    <x v="35"/>
    <n v="1300"/>
  </r>
  <r>
    <x v="35"/>
    <x v="54"/>
    <n v="6825.89"/>
  </r>
  <r>
    <x v="36"/>
    <x v="55"/>
    <n v="51323.65"/>
  </r>
  <r>
    <x v="36"/>
    <x v="55"/>
    <n v="2179.0500000000002"/>
  </r>
  <r>
    <x v="30"/>
    <x v="48"/>
    <n v="600"/>
  </r>
  <r>
    <x v="30"/>
    <x v="47"/>
    <n v="2100"/>
  </r>
  <r>
    <x v="25"/>
    <x v="38"/>
    <n v="460"/>
  </r>
  <r>
    <x v="25"/>
    <x v="37"/>
    <n v="1350"/>
  </r>
  <r>
    <x v="26"/>
    <x v="40"/>
    <n v="520"/>
  </r>
  <r>
    <x v="26"/>
    <x v="39"/>
    <n v="1650"/>
  </r>
  <r>
    <x v="28"/>
    <x v="44"/>
    <n v="500"/>
  </r>
  <r>
    <x v="28"/>
    <x v="43"/>
    <n v="1400"/>
  </r>
  <r>
    <x v="27"/>
    <x v="42"/>
    <n v="650"/>
  </r>
  <r>
    <x v="27"/>
    <x v="41"/>
    <n v="1600"/>
  </r>
  <r>
    <x v="29"/>
    <x v="46"/>
    <n v="1900"/>
  </r>
  <r>
    <x v="29"/>
    <x v="45"/>
    <n v="520"/>
  </r>
  <r>
    <x v="14"/>
    <x v="16"/>
    <n v="420"/>
  </r>
  <r>
    <x v="14"/>
    <x v="17"/>
    <n v="1800"/>
  </r>
  <r>
    <x v="12"/>
    <x v="13"/>
    <n v="400"/>
  </r>
  <r>
    <x v="12"/>
    <x v="12"/>
    <n v="1600"/>
  </r>
  <r>
    <x v="19"/>
    <x v="26"/>
    <n v="600"/>
  </r>
  <r>
    <x v="19"/>
    <x v="25"/>
    <n v="1650"/>
  </r>
  <r>
    <x v="31"/>
    <x v="49"/>
    <n v="500"/>
  </r>
  <r>
    <x v="31"/>
    <x v="50"/>
    <n v="1550"/>
  </r>
  <r>
    <x v="13"/>
    <x v="15"/>
    <n v="500"/>
  </r>
  <r>
    <x v="13"/>
    <x v="14"/>
    <n v="1800"/>
  </r>
  <r>
    <x v="15"/>
    <x v="18"/>
    <n v="1300"/>
  </r>
  <r>
    <x v="15"/>
    <x v="19"/>
    <n v="460"/>
  </r>
  <r>
    <x v="16"/>
    <x v="20"/>
    <n v="1500"/>
  </r>
  <r>
    <x v="16"/>
    <x v="21"/>
    <n v="430"/>
  </r>
  <r>
    <x v="20"/>
    <x v="27"/>
    <n v="1800"/>
  </r>
  <r>
    <x v="20"/>
    <x v="28"/>
    <n v="650"/>
  </r>
  <r>
    <x v="21"/>
    <x v="29"/>
    <n v="1500"/>
  </r>
  <r>
    <x v="21"/>
    <x v="30"/>
    <n v="480"/>
  </r>
  <r>
    <x v="22"/>
    <x v="31"/>
    <n v="900"/>
  </r>
  <r>
    <x v="22"/>
    <x v="32"/>
    <n v="550"/>
  </r>
  <r>
    <x v="23"/>
    <x v="33"/>
    <n v="1500"/>
  </r>
  <r>
    <x v="23"/>
    <x v="34"/>
    <n v="500"/>
  </r>
  <r>
    <x v="24"/>
    <x v="35"/>
    <n v="1300"/>
  </r>
  <r>
    <x v="24"/>
    <x v="36"/>
    <n v="500"/>
  </r>
  <r>
    <x v="35"/>
    <x v="54"/>
    <n v="6825.89"/>
  </r>
  <r>
    <x v="36"/>
    <x v="55"/>
    <n v="2179.0500000000002"/>
  </r>
  <r>
    <x v="30"/>
    <x v="48"/>
    <n v="600"/>
  </r>
  <r>
    <x v="30"/>
    <x v="47"/>
    <n v="2100"/>
  </r>
  <r>
    <x v="25"/>
    <x v="37"/>
    <n v="1350"/>
  </r>
  <r>
    <x v="25"/>
    <x v="38"/>
    <n v="460"/>
  </r>
  <r>
    <x v="26"/>
    <x v="39"/>
    <n v="1650"/>
  </r>
  <r>
    <x v="26"/>
    <x v="40"/>
    <n v="520"/>
  </r>
  <r>
    <x v="27"/>
    <x v="41"/>
    <n v="1600"/>
  </r>
  <r>
    <x v="27"/>
    <x v="42"/>
    <n v="650"/>
  </r>
  <r>
    <x v="28"/>
    <x v="43"/>
    <n v="1400"/>
  </r>
  <r>
    <x v="28"/>
    <x v="44"/>
    <n v="500"/>
  </r>
  <r>
    <x v="29"/>
    <x v="45"/>
    <n v="520"/>
  </r>
  <r>
    <x v="29"/>
    <x v="46"/>
    <n v="1900"/>
  </r>
  <r>
    <x v="14"/>
    <x v="17"/>
    <n v="1800"/>
  </r>
  <r>
    <x v="14"/>
    <x v="16"/>
    <n v="420"/>
  </r>
  <r>
    <x v="12"/>
    <x v="12"/>
    <n v="1600"/>
  </r>
  <r>
    <x v="12"/>
    <x v="13"/>
    <n v="400"/>
  </r>
  <r>
    <x v="19"/>
    <x v="25"/>
    <n v="1650"/>
  </r>
  <r>
    <x v="19"/>
    <x v="26"/>
    <n v="600"/>
  </r>
  <r>
    <x v="31"/>
    <x v="49"/>
    <n v="500"/>
  </r>
  <r>
    <x v="31"/>
    <x v="50"/>
    <n v="1550"/>
  </r>
  <r>
    <x v="13"/>
    <x v="14"/>
    <n v="1800"/>
  </r>
  <r>
    <x v="13"/>
    <x v="15"/>
    <n v="500"/>
  </r>
  <r>
    <x v="15"/>
    <x v="19"/>
    <n v="460"/>
  </r>
  <r>
    <x v="15"/>
    <x v="18"/>
    <n v="1300"/>
  </r>
  <r>
    <x v="16"/>
    <x v="21"/>
    <n v="430"/>
  </r>
  <r>
    <x v="16"/>
    <x v="20"/>
    <n v="1500"/>
  </r>
  <r>
    <x v="20"/>
    <x v="28"/>
    <n v="650"/>
  </r>
  <r>
    <x v="20"/>
    <x v="27"/>
    <n v="1800"/>
  </r>
  <r>
    <x v="21"/>
    <x v="30"/>
    <n v="480"/>
  </r>
  <r>
    <x v="21"/>
    <x v="29"/>
    <n v="1500"/>
  </r>
  <r>
    <x v="22"/>
    <x v="32"/>
    <n v="550"/>
  </r>
  <r>
    <x v="22"/>
    <x v="31"/>
    <n v="900"/>
  </r>
  <r>
    <x v="23"/>
    <x v="34"/>
    <n v="500"/>
  </r>
  <r>
    <x v="23"/>
    <x v="33"/>
    <n v="1500"/>
  </r>
  <r>
    <x v="24"/>
    <x v="36"/>
    <n v="500"/>
  </r>
  <r>
    <x v="24"/>
    <x v="35"/>
    <n v="1300"/>
  </r>
  <r>
    <x v="35"/>
    <x v="54"/>
    <n v="6825.89"/>
  </r>
  <r>
    <x v="36"/>
    <x v="55"/>
    <n v="2179.0500000000002"/>
  </r>
  <r>
    <x v="30"/>
    <x v="48"/>
    <n v="600"/>
  </r>
  <r>
    <x v="30"/>
    <x v="47"/>
    <n v="2100"/>
  </r>
  <r>
    <x v="25"/>
    <x v="38"/>
    <n v="460"/>
  </r>
  <r>
    <x v="25"/>
    <x v="37"/>
    <n v="1350"/>
  </r>
  <r>
    <x v="26"/>
    <x v="40"/>
    <n v="520"/>
  </r>
  <r>
    <x v="26"/>
    <x v="39"/>
    <n v="1650"/>
  </r>
  <r>
    <x v="28"/>
    <x v="44"/>
    <n v="500"/>
  </r>
  <r>
    <x v="28"/>
    <x v="43"/>
    <n v="1400"/>
  </r>
  <r>
    <x v="27"/>
    <x v="42"/>
    <n v="650"/>
  </r>
  <r>
    <x v="27"/>
    <x v="41"/>
    <n v="1600"/>
  </r>
  <r>
    <x v="29"/>
    <x v="46"/>
    <n v="1900"/>
  </r>
  <r>
    <x v="29"/>
    <x v="45"/>
    <n v="520"/>
  </r>
  <r>
    <x v="14"/>
    <x v="16"/>
    <n v="420"/>
  </r>
  <r>
    <x v="14"/>
    <x v="17"/>
    <n v="1800"/>
  </r>
  <r>
    <x v="12"/>
    <x v="13"/>
    <n v="400"/>
  </r>
  <r>
    <x v="12"/>
    <x v="12"/>
    <n v="1600"/>
  </r>
  <r>
    <x v="19"/>
    <x v="26"/>
    <n v="600"/>
  </r>
  <r>
    <x v="19"/>
    <x v="25"/>
    <n v="1650"/>
  </r>
  <r>
    <x v="31"/>
    <x v="49"/>
    <n v="500"/>
  </r>
  <r>
    <x v="31"/>
    <x v="50"/>
    <n v="1550"/>
  </r>
  <r>
    <x v="13"/>
    <x v="15"/>
    <n v="500"/>
  </r>
  <r>
    <x v="13"/>
    <x v="14"/>
    <n v="1800"/>
  </r>
  <r>
    <x v="15"/>
    <x v="18"/>
    <n v="1300"/>
  </r>
  <r>
    <x v="15"/>
    <x v="19"/>
    <n v="460"/>
  </r>
  <r>
    <x v="16"/>
    <x v="20"/>
    <n v="1500"/>
  </r>
  <r>
    <x v="16"/>
    <x v="21"/>
    <n v="430"/>
  </r>
  <r>
    <x v="20"/>
    <x v="27"/>
    <n v="1800"/>
  </r>
  <r>
    <x v="20"/>
    <x v="28"/>
    <n v="650"/>
  </r>
  <r>
    <x v="21"/>
    <x v="29"/>
    <n v="1500"/>
  </r>
  <r>
    <x v="21"/>
    <x v="30"/>
    <n v="480"/>
  </r>
  <r>
    <x v="22"/>
    <x v="31"/>
    <n v="900"/>
  </r>
  <r>
    <x v="22"/>
    <x v="32"/>
    <n v="550"/>
  </r>
  <r>
    <x v="23"/>
    <x v="33"/>
    <n v="1500"/>
  </r>
  <r>
    <x v="23"/>
    <x v="34"/>
    <n v="500"/>
  </r>
  <r>
    <x v="24"/>
    <x v="35"/>
    <n v="1300"/>
  </r>
  <r>
    <x v="24"/>
    <x v="36"/>
    <n v="500"/>
  </r>
  <r>
    <x v="35"/>
    <x v="54"/>
    <n v="6825.89"/>
  </r>
  <r>
    <x v="36"/>
    <x v="55"/>
    <n v="2179.0500000000002"/>
  </r>
  <r>
    <x v="30"/>
    <x v="48"/>
    <n v="600"/>
  </r>
  <r>
    <x v="30"/>
    <x v="47"/>
    <n v="2100"/>
  </r>
  <r>
    <x v="25"/>
    <x v="37"/>
    <n v="1350"/>
  </r>
  <r>
    <x v="25"/>
    <x v="38"/>
    <n v="460"/>
  </r>
  <r>
    <x v="26"/>
    <x v="39"/>
    <n v="1650"/>
  </r>
  <r>
    <x v="26"/>
    <x v="40"/>
    <n v="520"/>
  </r>
  <r>
    <x v="27"/>
    <x v="41"/>
    <n v="1600"/>
  </r>
  <r>
    <x v="27"/>
    <x v="42"/>
    <n v="650"/>
  </r>
  <r>
    <x v="28"/>
    <x v="43"/>
    <n v="1400"/>
  </r>
  <r>
    <x v="28"/>
    <x v="44"/>
    <n v="500"/>
  </r>
  <r>
    <x v="29"/>
    <x v="45"/>
    <n v="520"/>
  </r>
  <r>
    <x v="29"/>
    <x v="46"/>
    <n v="1900"/>
  </r>
  <r>
    <x v="14"/>
    <x v="17"/>
    <n v="1800"/>
  </r>
  <r>
    <x v="14"/>
    <x v="16"/>
    <n v="420"/>
  </r>
  <r>
    <x v="12"/>
    <x v="12"/>
    <n v="1600"/>
  </r>
  <r>
    <x v="12"/>
    <x v="13"/>
    <n v="400"/>
  </r>
  <r>
    <x v="19"/>
    <x v="25"/>
    <n v="1650"/>
  </r>
  <r>
    <x v="19"/>
    <x v="26"/>
    <n v="600"/>
  </r>
  <r>
    <x v="31"/>
    <x v="49"/>
    <n v="500"/>
  </r>
  <r>
    <x v="31"/>
    <x v="50"/>
    <n v="1550"/>
  </r>
  <r>
    <x v="13"/>
    <x v="14"/>
    <n v="1800"/>
  </r>
  <r>
    <x v="13"/>
    <x v="15"/>
    <n v="500"/>
  </r>
  <r>
    <x v="15"/>
    <x v="19"/>
    <n v="460"/>
  </r>
  <r>
    <x v="15"/>
    <x v="18"/>
    <n v="1300"/>
  </r>
  <r>
    <x v="16"/>
    <x v="21"/>
    <n v="430"/>
  </r>
  <r>
    <x v="16"/>
    <x v="20"/>
    <n v="1500"/>
  </r>
  <r>
    <x v="20"/>
    <x v="28"/>
    <n v="650"/>
  </r>
  <r>
    <x v="20"/>
    <x v="27"/>
    <n v="1800"/>
  </r>
  <r>
    <x v="21"/>
    <x v="30"/>
    <n v="480"/>
  </r>
  <r>
    <x v="21"/>
    <x v="29"/>
    <n v="1500"/>
  </r>
  <r>
    <x v="22"/>
    <x v="32"/>
    <n v="550"/>
  </r>
  <r>
    <x v="22"/>
    <x v="31"/>
    <n v="900"/>
  </r>
  <r>
    <x v="23"/>
    <x v="34"/>
    <n v="500"/>
  </r>
  <r>
    <x v="23"/>
    <x v="33"/>
    <n v="1500"/>
  </r>
  <r>
    <x v="24"/>
    <x v="36"/>
    <n v="500"/>
  </r>
  <r>
    <x v="24"/>
    <x v="35"/>
    <n v="1300"/>
  </r>
  <r>
    <x v="35"/>
    <x v="54"/>
    <n v="6825.89"/>
  </r>
  <r>
    <x v="36"/>
    <x v="55"/>
    <n v="2179.0500000000002"/>
  </r>
  <r>
    <x v="30"/>
    <x v="48"/>
    <n v="600"/>
  </r>
  <r>
    <x v="30"/>
    <x v="47"/>
    <n v="2100"/>
  </r>
  <r>
    <x v="25"/>
    <x v="38"/>
    <n v="460"/>
  </r>
  <r>
    <x v="25"/>
    <x v="37"/>
    <n v="1350"/>
  </r>
  <r>
    <x v="26"/>
    <x v="40"/>
    <n v="520"/>
  </r>
  <r>
    <x v="26"/>
    <x v="39"/>
    <n v="1650"/>
  </r>
  <r>
    <x v="28"/>
    <x v="44"/>
    <n v="500"/>
  </r>
  <r>
    <x v="28"/>
    <x v="43"/>
    <n v="1400"/>
  </r>
  <r>
    <x v="27"/>
    <x v="42"/>
    <n v="650"/>
  </r>
  <r>
    <x v="27"/>
    <x v="41"/>
    <n v="1600"/>
  </r>
  <r>
    <x v="29"/>
    <x v="46"/>
    <n v="1900"/>
  </r>
  <r>
    <x v="29"/>
    <x v="45"/>
    <n v="520"/>
  </r>
  <r>
    <x v="14"/>
    <x v="16"/>
    <n v="420"/>
  </r>
  <r>
    <x v="14"/>
    <x v="17"/>
    <n v="1800"/>
  </r>
  <r>
    <x v="12"/>
    <x v="13"/>
    <n v="400"/>
  </r>
  <r>
    <x v="12"/>
    <x v="12"/>
    <n v="1600"/>
  </r>
  <r>
    <x v="19"/>
    <x v="26"/>
    <n v="600"/>
  </r>
  <r>
    <x v="19"/>
    <x v="25"/>
    <n v="1650"/>
  </r>
  <r>
    <x v="31"/>
    <x v="49"/>
    <n v="500"/>
  </r>
  <r>
    <x v="31"/>
    <x v="50"/>
    <n v="1550"/>
  </r>
  <r>
    <x v="13"/>
    <x v="15"/>
    <n v="500"/>
  </r>
  <r>
    <x v="13"/>
    <x v="14"/>
    <n v="1800"/>
  </r>
  <r>
    <x v="15"/>
    <x v="18"/>
    <n v="1300"/>
  </r>
  <r>
    <x v="15"/>
    <x v="19"/>
    <n v="460"/>
  </r>
  <r>
    <x v="16"/>
    <x v="20"/>
    <n v="1500"/>
  </r>
  <r>
    <x v="16"/>
    <x v="21"/>
    <n v="430"/>
  </r>
  <r>
    <x v="20"/>
    <x v="27"/>
    <n v="1800"/>
  </r>
  <r>
    <x v="20"/>
    <x v="28"/>
    <n v="650"/>
  </r>
  <r>
    <x v="21"/>
    <x v="29"/>
    <n v="1500"/>
  </r>
  <r>
    <x v="21"/>
    <x v="30"/>
    <n v="480"/>
  </r>
  <r>
    <x v="22"/>
    <x v="31"/>
    <n v="900"/>
  </r>
  <r>
    <x v="22"/>
    <x v="32"/>
    <n v="550"/>
  </r>
  <r>
    <x v="23"/>
    <x v="33"/>
    <n v="1500"/>
  </r>
  <r>
    <x v="23"/>
    <x v="34"/>
    <n v="500"/>
  </r>
  <r>
    <x v="24"/>
    <x v="35"/>
    <n v="1300"/>
  </r>
  <r>
    <x v="24"/>
    <x v="36"/>
    <n v="500"/>
  </r>
  <r>
    <x v="35"/>
    <x v="54"/>
    <n v="6825.89"/>
  </r>
  <r>
    <x v="36"/>
    <x v="55"/>
    <n v="2179.0500000000002"/>
  </r>
  <r>
    <x v="30"/>
    <x v="48"/>
    <n v="600"/>
  </r>
  <r>
    <x v="30"/>
    <x v="47"/>
    <n v="2100"/>
  </r>
  <r>
    <x v="25"/>
    <x v="37"/>
    <n v="1350"/>
  </r>
  <r>
    <x v="25"/>
    <x v="38"/>
    <n v="460"/>
  </r>
  <r>
    <x v="26"/>
    <x v="39"/>
    <n v="1650"/>
  </r>
  <r>
    <x v="26"/>
    <x v="40"/>
    <n v="520"/>
  </r>
  <r>
    <x v="27"/>
    <x v="41"/>
    <n v="1600"/>
  </r>
  <r>
    <x v="27"/>
    <x v="42"/>
    <n v="650"/>
  </r>
  <r>
    <x v="28"/>
    <x v="43"/>
    <n v="1400"/>
  </r>
  <r>
    <x v="28"/>
    <x v="44"/>
    <n v="500"/>
  </r>
  <r>
    <x v="29"/>
    <x v="45"/>
    <n v="520"/>
  </r>
  <r>
    <x v="29"/>
    <x v="46"/>
    <n v="1900"/>
  </r>
  <r>
    <x v="14"/>
    <x v="17"/>
    <n v="1800"/>
  </r>
  <r>
    <x v="14"/>
    <x v="16"/>
    <n v="420"/>
  </r>
  <r>
    <x v="12"/>
    <x v="12"/>
    <n v="1600"/>
  </r>
  <r>
    <x v="12"/>
    <x v="13"/>
    <n v="400"/>
  </r>
  <r>
    <x v="19"/>
    <x v="25"/>
    <n v="1650"/>
  </r>
  <r>
    <x v="19"/>
    <x v="26"/>
    <n v="600"/>
  </r>
  <r>
    <x v="31"/>
    <x v="49"/>
    <n v="500"/>
  </r>
  <r>
    <x v="31"/>
    <x v="50"/>
    <n v="1550"/>
  </r>
  <r>
    <x v="13"/>
    <x v="14"/>
    <n v="1800"/>
  </r>
  <r>
    <x v="13"/>
    <x v="15"/>
    <n v="500"/>
  </r>
  <r>
    <x v="15"/>
    <x v="19"/>
    <n v="460"/>
  </r>
  <r>
    <x v="15"/>
    <x v="18"/>
    <n v="1300"/>
  </r>
  <r>
    <x v="16"/>
    <x v="21"/>
    <n v="430"/>
  </r>
  <r>
    <x v="16"/>
    <x v="20"/>
    <n v="1500"/>
  </r>
  <r>
    <x v="20"/>
    <x v="28"/>
    <n v="650"/>
  </r>
  <r>
    <x v="20"/>
    <x v="27"/>
    <n v="1800"/>
  </r>
  <r>
    <x v="21"/>
    <x v="30"/>
    <n v="480"/>
  </r>
  <r>
    <x v="21"/>
    <x v="29"/>
    <n v="1500"/>
  </r>
  <r>
    <x v="22"/>
    <x v="32"/>
    <n v="550"/>
  </r>
  <r>
    <x v="22"/>
    <x v="31"/>
    <n v="900"/>
  </r>
  <r>
    <x v="23"/>
    <x v="34"/>
    <n v="500"/>
  </r>
  <r>
    <x v="23"/>
    <x v="33"/>
    <n v="1500"/>
  </r>
  <r>
    <x v="24"/>
    <x v="36"/>
    <n v="500"/>
  </r>
  <r>
    <x v="24"/>
    <x v="35"/>
    <n v="1300"/>
  </r>
  <r>
    <x v="35"/>
    <x v="54"/>
    <n v="6825.89"/>
  </r>
  <r>
    <x v="36"/>
    <x v="55"/>
    <n v="2179.0500000000002"/>
  </r>
  <r>
    <x v="30"/>
    <x v="48"/>
    <n v="600"/>
  </r>
  <r>
    <x v="30"/>
    <x v="47"/>
    <n v="2100"/>
  </r>
  <r>
    <x v="25"/>
    <x v="38"/>
    <n v="460"/>
  </r>
  <r>
    <x v="25"/>
    <x v="37"/>
    <n v="1350"/>
  </r>
  <r>
    <x v="26"/>
    <x v="40"/>
    <n v="520"/>
  </r>
  <r>
    <x v="26"/>
    <x v="39"/>
    <n v="1650"/>
  </r>
  <r>
    <x v="28"/>
    <x v="44"/>
    <n v="500"/>
  </r>
  <r>
    <x v="28"/>
    <x v="43"/>
    <n v="1400"/>
  </r>
  <r>
    <x v="27"/>
    <x v="42"/>
    <n v="650"/>
  </r>
  <r>
    <x v="27"/>
    <x v="41"/>
    <n v="1600"/>
  </r>
  <r>
    <x v="29"/>
    <x v="46"/>
    <n v="1900"/>
  </r>
  <r>
    <x v="29"/>
    <x v="45"/>
    <n v="520"/>
  </r>
  <r>
    <x v="14"/>
    <x v="16"/>
    <n v="420"/>
  </r>
  <r>
    <x v="14"/>
    <x v="17"/>
    <n v="1800"/>
  </r>
  <r>
    <x v="12"/>
    <x v="13"/>
    <n v="400"/>
  </r>
  <r>
    <x v="12"/>
    <x v="12"/>
    <n v="1600"/>
  </r>
  <r>
    <x v="19"/>
    <x v="26"/>
    <n v="600"/>
  </r>
  <r>
    <x v="19"/>
    <x v="25"/>
    <n v="1650"/>
  </r>
  <r>
    <x v="31"/>
    <x v="49"/>
    <n v="500"/>
  </r>
  <r>
    <x v="31"/>
    <x v="50"/>
    <n v="1550"/>
  </r>
  <r>
    <x v="13"/>
    <x v="15"/>
    <n v="500"/>
  </r>
  <r>
    <x v="13"/>
    <x v="14"/>
    <n v="1800"/>
  </r>
  <r>
    <x v="15"/>
    <x v="18"/>
    <n v="1300"/>
  </r>
  <r>
    <x v="15"/>
    <x v="19"/>
    <n v="460"/>
  </r>
  <r>
    <x v="16"/>
    <x v="20"/>
    <n v="1500"/>
  </r>
  <r>
    <x v="16"/>
    <x v="21"/>
    <n v="430"/>
  </r>
  <r>
    <x v="20"/>
    <x v="27"/>
    <n v="1800"/>
  </r>
  <r>
    <x v="20"/>
    <x v="28"/>
    <n v="650"/>
  </r>
  <r>
    <x v="21"/>
    <x v="29"/>
    <n v="1500"/>
  </r>
  <r>
    <x v="21"/>
    <x v="30"/>
    <n v="480"/>
  </r>
  <r>
    <x v="22"/>
    <x v="31"/>
    <n v="900"/>
  </r>
  <r>
    <x v="22"/>
    <x v="32"/>
    <n v="550"/>
  </r>
  <r>
    <x v="23"/>
    <x v="33"/>
    <n v="1500"/>
  </r>
  <r>
    <x v="23"/>
    <x v="34"/>
    <n v="500"/>
  </r>
  <r>
    <x v="24"/>
    <x v="35"/>
    <n v="1300"/>
  </r>
  <r>
    <x v="24"/>
    <x v="36"/>
    <n v="500"/>
  </r>
  <r>
    <x v="35"/>
    <x v="54"/>
    <n v="6825.89"/>
  </r>
  <r>
    <x v="36"/>
    <x v="55"/>
    <n v="2179.0500000000002"/>
  </r>
  <r>
    <x v="30"/>
    <x v="48"/>
    <n v="600"/>
  </r>
  <r>
    <x v="30"/>
    <x v="47"/>
    <n v="2100"/>
  </r>
  <r>
    <x v="25"/>
    <x v="37"/>
    <n v="1350"/>
  </r>
  <r>
    <x v="25"/>
    <x v="38"/>
    <n v="460"/>
  </r>
  <r>
    <x v="26"/>
    <x v="39"/>
    <n v="1650"/>
  </r>
  <r>
    <x v="26"/>
    <x v="40"/>
    <n v="520"/>
  </r>
  <r>
    <x v="27"/>
    <x v="41"/>
    <n v="1600"/>
  </r>
  <r>
    <x v="27"/>
    <x v="42"/>
    <n v="650"/>
  </r>
  <r>
    <x v="28"/>
    <x v="43"/>
    <n v="1400"/>
  </r>
  <r>
    <x v="28"/>
    <x v="44"/>
    <n v="500"/>
  </r>
  <r>
    <x v="29"/>
    <x v="45"/>
    <n v="520"/>
  </r>
  <r>
    <x v="29"/>
    <x v="46"/>
    <n v="1900"/>
  </r>
  <r>
    <x v="14"/>
    <x v="17"/>
    <n v="1800"/>
  </r>
  <r>
    <x v="14"/>
    <x v="16"/>
    <n v="420"/>
  </r>
  <r>
    <x v="12"/>
    <x v="12"/>
    <n v="1600"/>
  </r>
  <r>
    <x v="12"/>
    <x v="13"/>
    <n v="400"/>
  </r>
  <r>
    <x v="19"/>
    <x v="25"/>
    <n v="1650"/>
  </r>
  <r>
    <x v="19"/>
    <x v="26"/>
    <n v="600"/>
  </r>
  <r>
    <x v="31"/>
    <x v="49"/>
    <n v="500"/>
  </r>
  <r>
    <x v="31"/>
    <x v="50"/>
    <n v="1550"/>
  </r>
  <r>
    <x v="13"/>
    <x v="14"/>
    <n v="1800"/>
  </r>
  <r>
    <x v="13"/>
    <x v="15"/>
    <n v="500"/>
  </r>
  <r>
    <x v="15"/>
    <x v="19"/>
    <n v="460"/>
  </r>
  <r>
    <x v="15"/>
    <x v="18"/>
    <n v="1300"/>
  </r>
  <r>
    <x v="16"/>
    <x v="21"/>
    <n v="430"/>
  </r>
  <r>
    <x v="16"/>
    <x v="20"/>
    <n v="1500"/>
  </r>
  <r>
    <x v="20"/>
    <x v="28"/>
    <n v="650"/>
  </r>
  <r>
    <x v="20"/>
    <x v="27"/>
    <n v="1800"/>
  </r>
  <r>
    <x v="21"/>
    <x v="30"/>
    <n v="480"/>
  </r>
  <r>
    <x v="21"/>
    <x v="29"/>
    <n v="1500"/>
  </r>
  <r>
    <x v="22"/>
    <x v="32"/>
    <n v="550"/>
  </r>
  <r>
    <x v="22"/>
    <x v="31"/>
    <n v="900"/>
  </r>
  <r>
    <x v="23"/>
    <x v="34"/>
    <n v="500"/>
  </r>
  <r>
    <x v="23"/>
    <x v="33"/>
    <n v="1500"/>
  </r>
  <r>
    <x v="24"/>
    <x v="36"/>
    <n v="500"/>
  </r>
  <r>
    <x v="24"/>
    <x v="35"/>
    <n v="1300"/>
  </r>
  <r>
    <x v="35"/>
    <x v="54"/>
    <n v="6825.89"/>
  </r>
  <r>
    <x v="36"/>
    <x v="55"/>
    <n v="2179.0500000000002"/>
  </r>
  <r>
    <x v="30"/>
    <x v="48"/>
    <n v="600"/>
  </r>
  <r>
    <x v="30"/>
    <x v="47"/>
    <n v="2100"/>
  </r>
  <r>
    <x v="25"/>
    <x v="38"/>
    <n v="460"/>
  </r>
  <r>
    <x v="25"/>
    <x v="37"/>
    <n v="1350"/>
  </r>
  <r>
    <x v="26"/>
    <x v="40"/>
    <n v="520"/>
  </r>
  <r>
    <x v="26"/>
    <x v="39"/>
    <n v="1650"/>
  </r>
  <r>
    <x v="28"/>
    <x v="44"/>
    <n v="500"/>
  </r>
  <r>
    <x v="28"/>
    <x v="43"/>
    <n v="1400"/>
  </r>
  <r>
    <x v="27"/>
    <x v="42"/>
    <n v="650"/>
  </r>
  <r>
    <x v="27"/>
    <x v="41"/>
    <n v="1600"/>
  </r>
  <r>
    <x v="29"/>
    <x v="46"/>
    <n v="1900"/>
  </r>
  <r>
    <x v="29"/>
    <x v="45"/>
    <n v="520"/>
  </r>
  <r>
    <x v="14"/>
    <x v="16"/>
    <n v="420"/>
  </r>
  <r>
    <x v="14"/>
    <x v="17"/>
    <n v="1800"/>
  </r>
  <r>
    <x v="12"/>
    <x v="13"/>
    <n v="400"/>
  </r>
  <r>
    <x v="12"/>
    <x v="12"/>
    <n v="1600"/>
  </r>
  <r>
    <x v="19"/>
    <x v="26"/>
    <n v="600"/>
  </r>
  <r>
    <x v="19"/>
    <x v="25"/>
    <n v="1650"/>
  </r>
  <r>
    <x v="31"/>
    <x v="49"/>
    <n v="500"/>
  </r>
  <r>
    <x v="31"/>
    <x v="50"/>
    <n v="1550"/>
  </r>
  <r>
    <x v="13"/>
    <x v="15"/>
    <n v="500"/>
  </r>
  <r>
    <x v="13"/>
    <x v="14"/>
    <n v="1800"/>
  </r>
  <r>
    <x v="15"/>
    <x v="18"/>
    <n v="1300"/>
  </r>
  <r>
    <x v="15"/>
    <x v="19"/>
    <n v="460"/>
  </r>
  <r>
    <x v="16"/>
    <x v="20"/>
    <n v="1500"/>
  </r>
  <r>
    <x v="16"/>
    <x v="21"/>
    <n v="430"/>
  </r>
  <r>
    <x v="20"/>
    <x v="27"/>
    <n v="1800"/>
  </r>
  <r>
    <x v="20"/>
    <x v="28"/>
    <n v="650"/>
  </r>
  <r>
    <x v="21"/>
    <x v="29"/>
    <n v="1500"/>
  </r>
  <r>
    <x v="21"/>
    <x v="30"/>
    <n v="480"/>
  </r>
  <r>
    <x v="22"/>
    <x v="31"/>
    <n v="900"/>
  </r>
  <r>
    <x v="22"/>
    <x v="32"/>
    <n v="550"/>
  </r>
  <r>
    <x v="23"/>
    <x v="33"/>
    <n v="1500"/>
  </r>
  <r>
    <x v="23"/>
    <x v="34"/>
    <n v="500"/>
  </r>
  <r>
    <x v="24"/>
    <x v="35"/>
    <n v="1300"/>
  </r>
  <r>
    <x v="24"/>
    <x v="36"/>
    <n v="500"/>
  </r>
  <r>
    <x v="35"/>
    <x v="54"/>
    <n v="6825.89"/>
  </r>
  <r>
    <x v="36"/>
    <x v="55"/>
    <n v="2179.0500000000002"/>
  </r>
  <r>
    <x v="30"/>
    <x v="48"/>
    <n v="600"/>
  </r>
  <r>
    <x v="30"/>
    <x v="47"/>
    <n v="2100"/>
  </r>
  <r>
    <x v="25"/>
    <x v="37"/>
    <n v="1350"/>
  </r>
  <r>
    <x v="25"/>
    <x v="38"/>
    <n v="460"/>
  </r>
  <r>
    <x v="26"/>
    <x v="39"/>
    <n v="1650"/>
  </r>
  <r>
    <x v="26"/>
    <x v="40"/>
    <n v="520"/>
  </r>
  <r>
    <x v="27"/>
    <x v="41"/>
    <n v="1600"/>
  </r>
  <r>
    <x v="27"/>
    <x v="42"/>
    <n v="650"/>
  </r>
  <r>
    <x v="28"/>
    <x v="43"/>
    <n v="1400"/>
  </r>
  <r>
    <x v="28"/>
    <x v="44"/>
    <n v="500"/>
  </r>
  <r>
    <x v="29"/>
    <x v="45"/>
    <n v="520"/>
  </r>
  <r>
    <x v="29"/>
    <x v="46"/>
    <n v="1900"/>
  </r>
  <r>
    <x v="14"/>
    <x v="17"/>
    <n v="1800"/>
  </r>
  <r>
    <x v="14"/>
    <x v="16"/>
    <n v="420"/>
  </r>
  <r>
    <x v="12"/>
    <x v="12"/>
    <n v="1600"/>
  </r>
  <r>
    <x v="12"/>
    <x v="13"/>
    <n v="400"/>
  </r>
  <r>
    <x v="19"/>
    <x v="25"/>
    <n v="1650"/>
  </r>
  <r>
    <x v="19"/>
    <x v="26"/>
    <n v="600"/>
  </r>
  <r>
    <x v="31"/>
    <x v="49"/>
    <n v="500"/>
  </r>
  <r>
    <x v="31"/>
    <x v="50"/>
    <n v="1550"/>
  </r>
  <r>
    <x v="13"/>
    <x v="14"/>
    <n v="1800"/>
  </r>
  <r>
    <x v="13"/>
    <x v="15"/>
    <n v="500"/>
  </r>
  <r>
    <x v="15"/>
    <x v="19"/>
    <n v="460"/>
  </r>
  <r>
    <x v="15"/>
    <x v="18"/>
    <n v="1300"/>
  </r>
  <r>
    <x v="16"/>
    <x v="21"/>
    <n v="430"/>
  </r>
  <r>
    <x v="16"/>
    <x v="20"/>
    <n v="1500"/>
  </r>
  <r>
    <x v="20"/>
    <x v="28"/>
    <n v="650"/>
  </r>
  <r>
    <x v="20"/>
    <x v="27"/>
    <n v="1800"/>
  </r>
  <r>
    <x v="21"/>
    <x v="30"/>
    <n v="480"/>
  </r>
  <r>
    <x v="21"/>
    <x v="29"/>
    <n v="1500"/>
  </r>
  <r>
    <x v="22"/>
    <x v="32"/>
    <n v="550"/>
  </r>
  <r>
    <x v="22"/>
    <x v="31"/>
    <n v="900"/>
  </r>
  <r>
    <x v="23"/>
    <x v="34"/>
    <n v="500"/>
  </r>
  <r>
    <x v="23"/>
    <x v="33"/>
    <n v="1500"/>
  </r>
  <r>
    <x v="24"/>
    <x v="36"/>
    <n v="500"/>
  </r>
  <r>
    <x v="24"/>
    <x v="35"/>
    <n v="1300"/>
  </r>
  <r>
    <x v="35"/>
    <x v="54"/>
    <n v="6825.89"/>
  </r>
  <r>
    <x v="36"/>
    <x v="55"/>
    <n v="2179.0500000000002"/>
  </r>
  <r>
    <x v="30"/>
    <x v="48"/>
    <n v="600"/>
  </r>
  <r>
    <x v="30"/>
    <x v="47"/>
    <n v="2100"/>
  </r>
  <r>
    <x v="25"/>
    <x v="38"/>
    <n v="460"/>
  </r>
  <r>
    <x v="25"/>
    <x v="37"/>
    <n v="1350"/>
  </r>
  <r>
    <x v="26"/>
    <x v="40"/>
    <n v="520"/>
  </r>
  <r>
    <x v="26"/>
    <x v="39"/>
    <n v="1650"/>
  </r>
  <r>
    <x v="28"/>
    <x v="44"/>
    <n v="500"/>
  </r>
  <r>
    <x v="28"/>
    <x v="43"/>
    <n v="1400"/>
  </r>
  <r>
    <x v="27"/>
    <x v="42"/>
    <n v="650"/>
  </r>
  <r>
    <x v="27"/>
    <x v="41"/>
    <n v="1600"/>
  </r>
  <r>
    <x v="29"/>
    <x v="46"/>
    <n v="1900"/>
  </r>
  <r>
    <x v="29"/>
    <x v="45"/>
    <n v="520"/>
  </r>
  <r>
    <x v="14"/>
    <x v="16"/>
    <n v="420"/>
  </r>
  <r>
    <x v="14"/>
    <x v="17"/>
    <n v="1800"/>
  </r>
  <r>
    <x v="12"/>
    <x v="13"/>
    <n v="400"/>
  </r>
  <r>
    <x v="12"/>
    <x v="12"/>
    <n v="1600"/>
  </r>
  <r>
    <x v="19"/>
    <x v="26"/>
    <n v="600"/>
  </r>
  <r>
    <x v="19"/>
    <x v="25"/>
    <n v="1650"/>
  </r>
  <r>
    <x v="31"/>
    <x v="49"/>
    <n v="500"/>
  </r>
  <r>
    <x v="31"/>
    <x v="50"/>
    <n v="1550"/>
  </r>
  <r>
    <x v="13"/>
    <x v="15"/>
    <n v="500"/>
  </r>
  <r>
    <x v="13"/>
    <x v="14"/>
    <n v="1800"/>
  </r>
  <r>
    <x v="15"/>
    <x v="18"/>
    <n v="1300"/>
  </r>
  <r>
    <x v="15"/>
    <x v="19"/>
    <n v="460"/>
  </r>
  <r>
    <x v="16"/>
    <x v="20"/>
    <n v="1500"/>
  </r>
  <r>
    <x v="16"/>
    <x v="21"/>
    <n v="430"/>
  </r>
  <r>
    <x v="20"/>
    <x v="27"/>
    <n v="1800"/>
  </r>
  <r>
    <x v="20"/>
    <x v="28"/>
    <n v="650"/>
  </r>
  <r>
    <x v="21"/>
    <x v="29"/>
    <n v="1500"/>
  </r>
  <r>
    <x v="21"/>
    <x v="30"/>
    <n v="480"/>
  </r>
  <r>
    <x v="22"/>
    <x v="31"/>
    <n v="900"/>
  </r>
  <r>
    <x v="22"/>
    <x v="32"/>
    <n v="550"/>
  </r>
  <r>
    <x v="23"/>
    <x v="33"/>
    <n v="1500"/>
  </r>
  <r>
    <x v="23"/>
    <x v="34"/>
    <n v="500"/>
  </r>
  <r>
    <x v="24"/>
    <x v="35"/>
    <n v="1300"/>
  </r>
  <r>
    <x v="24"/>
    <x v="36"/>
    <n v="500"/>
  </r>
  <r>
    <x v="35"/>
    <x v="54"/>
    <n v="6825.89"/>
  </r>
  <r>
    <x v="36"/>
    <x v="55"/>
    <n v="2179.0500000000002"/>
  </r>
  <r>
    <x v="30"/>
    <x v="48"/>
    <n v="600"/>
  </r>
  <r>
    <x v="30"/>
    <x v="47"/>
    <n v="2100"/>
  </r>
  <r>
    <x v="25"/>
    <x v="37"/>
    <n v="1350"/>
  </r>
  <r>
    <x v="25"/>
    <x v="38"/>
    <n v="460"/>
  </r>
  <r>
    <x v="26"/>
    <x v="39"/>
    <n v="1650"/>
  </r>
  <r>
    <x v="26"/>
    <x v="40"/>
    <n v="520"/>
  </r>
  <r>
    <x v="27"/>
    <x v="41"/>
    <n v="1600"/>
  </r>
  <r>
    <x v="27"/>
    <x v="42"/>
    <n v="650"/>
  </r>
  <r>
    <x v="28"/>
    <x v="43"/>
    <n v="1400"/>
  </r>
  <r>
    <x v="28"/>
    <x v="44"/>
    <n v="500"/>
  </r>
  <r>
    <x v="29"/>
    <x v="45"/>
    <n v="520"/>
  </r>
  <r>
    <x v="29"/>
    <x v="46"/>
    <n v="1900"/>
  </r>
  <r>
    <x v="14"/>
    <x v="17"/>
    <n v="1800"/>
  </r>
  <r>
    <x v="14"/>
    <x v="16"/>
    <n v="420"/>
  </r>
  <r>
    <x v="12"/>
    <x v="12"/>
    <n v="1600"/>
  </r>
  <r>
    <x v="12"/>
    <x v="13"/>
    <n v="400"/>
  </r>
  <r>
    <x v="35"/>
    <x v="54"/>
    <n v="51344.57"/>
  </r>
  <r>
    <x v="19"/>
    <x v="25"/>
    <n v="1650"/>
  </r>
  <r>
    <x v="19"/>
    <x v="26"/>
    <n v="600"/>
  </r>
  <r>
    <x v="31"/>
    <x v="49"/>
    <n v="500"/>
  </r>
  <r>
    <x v="31"/>
    <x v="50"/>
    <n v="1550"/>
  </r>
  <r>
    <x v="13"/>
    <x v="14"/>
    <n v="1800"/>
  </r>
  <r>
    <x v="13"/>
    <x v="15"/>
    <n v="500"/>
  </r>
  <r>
    <x v="15"/>
    <x v="19"/>
    <n v="460"/>
  </r>
  <r>
    <x v="15"/>
    <x v="18"/>
    <n v="1300"/>
  </r>
  <r>
    <x v="16"/>
    <x v="21"/>
    <n v="430"/>
  </r>
  <r>
    <x v="16"/>
    <x v="20"/>
    <n v="1500"/>
  </r>
  <r>
    <x v="20"/>
    <x v="28"/>
    <n v="650"/>
  </r>
  <r>
    <x v="20"/>
    <x v="27"/>
    <n v="1800"/>
  </r>
  <r>
    <x v="21"/>
    <x v="30"/>
    <n v="480"/>
  </r>
  <r>
    <x v="21"/>
    <x v="29"/>
    <n v="1500"/>
  </r>
  <r>
    <x v="22"/>
    <x v="32"/>
    <n v="550"/>
  </r>
  <r>
    <x v="22"/>
    <x v="31"/>
    <n v="900"/>
  </r>
  <r>
    <x v="23"/>
    <x v="34"/>
    <n v="500"/>
  </r>
  <r>
    <x v="23"/>
    <x v="33"/>
    <n v="1500"/>
  </r>
  <r>
    <x v="24"/>
    <x v="36"/>
    <n v="500"/>
  </r>
  <r>
    <x v="24"/>
    <x v="35"/>
    <n v="1300"/>
  </r>
  <r>
    <x v="35"/>
    <x v="54"/>
    <n v="6825.89"/>
  </r>
  <r>
    <x v="36"/>
    <x v="55"/>
    <n v="51323.65"/>
  </r>
  <r>
    <x v="36"/>
    <x v="55"/>
    <n v="2179.0500000000002"/>
  </r>
  <r>
    <x v="30"/>
    <x v="48"/>
    <n v="600"/>
  </r>
  <r>
    <x v="30"/>
    <x v="47"/>
    <n v="2100"/>
  </r>
  <r>
    <x v="25"/>
    <x v="38"/>
    <n v="460"/>
  </r>
  <r>
    <x v="25"/>
    <x v="37"/>
    <n v="1350"/>
  </r>
  <r>
    <x v="26"/>
    <x v="40"/>
    <n v="520"/>
  </r>
  <r>
    <x v="26"/>
    <x v="39"/>
    <n v="1650"/>
  </r>
  <r>
    <x v="28"/>
    <x v="44"/>
    <n v="500"/>
  </r>
  <r>
    <x v="28"/>
    <x v="43"/>
    <n v="1400"/>
  </r>
  <r>
    <x v="27"/>
    <x v="42"/>
    <n v="650"/>
  </r>
  <r>
    <x v="27"/>
    <x v="41"/>
    <n v="1600"/>
  </r>
  <r>
    <x v="29"/>
    <x v="46"/>
    <n v="1900"/>
  </r>
  <r>
    <x v="29"/>
    <x v="45"/>
    <n v="520"/>
  </r>
  <r>
    <x v="14"/>
    <x v="16"/>
    <n v="420"/>
  </r>
  <r>
    <x v="14"/>
    <x v="17"/>
    <n v="1800"/>
  </r>
  <r>
    <x v="12"/>
    <x v="13"/>
    <n v="400"/>
  </r>
  <r>
    <x v="12"/>
    <x v="12"/>
    <n v="1600"/>
  </r>
  <r>
    <x v="19"/>
    <x v="26"/>
    <n v="600"/>
  </r>
  <r>
    <x v="19"/>
    <x v="25"/>
    <n v="1650"/>
  </r>
  <r>
    <x v="31"/>
    <x v="49"/>
    <n v="500"/>
  </r>
  <r>
    <x v="31"/>
    <x v="50"/>
    <n v="1550"/>
  </r>
  <r>
    <x v="13"/>
    <x v="15"/>
    <n v="500"/>
  </r>
  <r>
    <x v="13"/>
    <x v="14"/>
    <n v="1800"/>
  </r>
  <r>
    <x v="15"/>
    <x v="18"/>
    <n v="1300"/>
  </r>
  <r>
    <x v="15"/>
    <x v="19"/>
    <n v="460"/>
  </r>
  <r>
    <x v="16"/>
    <x v="20"/>
    <n v="1500"/>
  </r>
  <r>
    <x v="16"/>
    <x v="21"/>
    <n v="430"/>
  </r>
  <r>
    <x v="20"/>
    <x v="27"/>
    <n v="1800"/>
  </r>
  <r>
    <x v="20"/>
    <x v="28"/>
    <n v="650"/>
  </r>
  <r>
    <x v="21"/>
    <x v="29"/>
    <n v="1500"/>
  </r>
  <r>
    <x v="21"/>
    <x v="30"/>
    <n v="480"/>
  </r>
  <r>
    <x v="22"/>
    <x v="31"/>
    <n v="900"/>
  </r>
  <r>
    <x v="22"/>
    <x v="32"/>
    <n v="550"/>
  </r>
  <r>
    <x v="23"/>
    <x v="33"/>
    <n v="1500"/>
  </r>
  <r>
    <x v="23"/>
    <x v="34"/>
    <n v="500"/>
  </r>
  <r>
    <x v="24"/>
    <x v="35"/>
    <n v="1300"/>
  </r>
  <r>
    <x v="24"/>
    <x v="36"/>
    <n v="500"/>
  </r>
  <r>
    <x v="35"/>
    <x v="54"/>
    <n v="6825.89"/>
  </r>
  <r>
    <x v="36"/>
    <x v="55"/>
    <n v="2179.0500000000002"/>
  </r>
  <r>
    <x v="30"/>
    <x v="48"/>
    <n v="600"/>
  </r>
  <r>
    <x v="30"/>
    <x v="47"/>
    <n v="2100"/>
  </r>
  <r>
    <x v="25"/>
    <x v="37"/>
    <n v="1350"/>
  </r>
  <r>
    <x v="25"/>
    <x v="38"/>
    <n v="460"/>
  </r>
  <r>
    <x v="26"/>
    <x v="39"/>
    <n v="1650"/>
  </r>
  <r>
    <x v="26"/>
    <x v="40"/>
    <n v="520"/>
  </r>
  <r>
    <x v="27"/>
    <x v="41"/>
    <n v="1600"/>
  </r>
  <r>
    <x v="27"/>
    <x v="42"/>
    <n v="650"/>
  </r>
  <r>
    <x v="28"/>
    <x v="43"/>
    <n v="1400"/>
  </r>
  <r>
    <x v="28"/>
    <x v="44"/>
    <n v="500"/>
  </r>
  <r>
    <x v="29"/>
    <x v="45"/>
    <n v="520"/>
  </r>
  <r>
    <x v="29"/>
    <x v="46"/>
    <n v="1900"/>
  </r>
  <r>
    <x v="14"/>
    <x v="17"/>
    <n v="1800"/>
  </r>
  <r>
    <x v="14"/>
    <x v="16"/>
    <n v="420"/>
  </r>
  <r>
    <x v="12"/>
    <x v="12"/>
    <n v="1600"/>
  </r>
  <r>
    <x v="12"/>
    <x v="13"/>
    <n v="400"/>
  </r>
  <r>
    <x v="19"/>
    <x v="25"/>
    <n v="1650"/>
  </r>
  <r>
    <x v="19"/>
    <x v="26"/>
    <n v="600"/>
  </r>
  <r>
    <x v="31"/>
    <x v="49"/>
    <n v="500"/>
  </r>
  <r>
    <x v="31"/>
    <x v="50"/>
    <n v="1550"/>
  </r>
  <r>
    <x v="13"/>
    <x v="14"/>
    <n v="1800"/>
  </r>
  <r>
    <x v="13"/>
    <x v="15"/>
    <n v="500"/>
  </r>
  <r>
    <x v="15"/>
    <x v="19"/>
    <n v="460"/>
  </r>
  <r>
    <x v="15"/>
    <x v="18"/>
    <n v="1300"/>
  </r>
  <r>
    <x v="16"/>
    <x v="21"/>
    <n v="430"/>
  </r>
  <r>
    <x v="16"/>
    <x v="20"/>
    <n v="1500"/>
  </r>
  <r>
    <x v="20"/>
    <x v="28"/>
    <n v="650"/>
  </r>
  <r>
    <x v="20"/>
    <x v="27"/>
    <n v="1800"/>
  </r>
  <r>
    <x v="21"/>
    <x v="30"/>
    <n v="480"/>
  </r>
  <r>
    <x v="21"/>
    <x v="29"/>
    <n v="1500"/>
  </r>
  <r>
    <x v="22"/>
    <x v="32"/>
    <n v="550"/>
  </r>
  <r>
    <x v="22"/>
    <x v="31"/>
    <n v="900"/>
  </r>
  <r>
    <x v="23"/>
    <x v="34"/>
    <n v="500"/>
  </r>
  <r>
    <x v="23"/>
    <x v="33"/>
    <n v="1500"/>
  </r>
  <r>
    <x v="24"/>
    <x v="36"/>
    <n v="500"/>
  </r>
  <r>
    <x v="24"/>
    <x v="35"/>
    <n v="1300"/>
  </r>
  <r>
    <x v="36"/>
    <x v="55"/>
    <n v="2179.0500000000002"/>
  </r>
  <r>
    <x v="35"/>
    <x v="54"/>
    <n v="6825.89"/>
  </r>
  <r>
    <x v="25"/>
    <x v="38"/>
    <n v="460"/>
  </r>
  <r>
    <x v="25"/>
    <x v="37"/>
    <n v="1350"/>
  </r>
  <r>
    <x v="26"/>
    <x v="40"/>
    <n v="520"/>
  </r>
  <r>
    <x v="26"/>
    <x v="39"/>
    <n v="1650"/>
  </r>
  <r>
    <x v="28"/>
    <x v="44"/>
    <n v="500"/>
  </r>
  <r>
    <x v="28"/>
    <x v="43"/>
    <n v="1400"/>
  </r>
  <r>
    <x v="27"/>
    <x v="42"/>
    <n v="650"/>
  </r>
  <r>
    <x v="27"/>
    <x v="41"/>
    <n v="1600"/>
  </r>
  <r>
    <x v="29"/>
    <x v="46"/>
    <n v="1900"/>
  </r>
  <r>
    <x v="29"/>
    <x v="45"/>
    <n v="520"/>
  </r>
  <r>
    <x v="14"/>
    <x v="16"/>
    <n v="420"/>
  </r>
  <r>
    <x v="14"/>
    <x v="17"/>
    <n v="1800"/>
  </r>
  <r>
    <x v="12"/>
    <x v="13"/>
    <n v="400"/>
  </r>
  <r>
    <x v="12"/>
    <x v="12"/>
    <n v="1600"/>
  </r>
  <r>
    <x v="30"/>
    <x v="47"/>
    <n v="2100"/>
  </r>
  <r>
    <x v="30"/>
    <x v="48"/>
    <n v="600"/>
  </r>
  <r>
    <x v="31"/>
    <x v="49"/>
    <n v="500"/>
  </r>
  <r>
    <x v="31"/>
    <x v="50"/>
    <n v="1550"/>
  </r>
  <r>
    <x v="19"/>
    <x v="26"/>
    <n v="600"/>
  </r>
  <r>
    <x v="19"/>
    <x v="25"/>
    <n v="1650"/>
  </r>
  <r>
    <x v="13"/>
    <x v="15"/>
    <n v="500"/>
  </r>
  <r>
    <x v="13"/>
    <x v="14"/>
    <n v="1800"/>
  </r>
  <r>
    <x v="15"/>
    <x v="18"/>
    <n v="1300"/>
  </r>
  <r>
    <x v="16"/>
    <x v="20"/>
    <n v="1500"/>
  </r>
  <r>
    <x v="16"/>
    <x v="21"/>
    <n v="430"/>
  </r>
  <r>
    <x v="20"/>
    <x v="27"/>
    <n v="1800"/>
  </r>
  <r>
    <x v="20"/>
    <x v="28"/>
    <n v="650"/>
  </r>
  <r>
    <x v="21"/>
    <x v="29"/>
    <n v="1500"/>
  </r>
  <r>
    <x v="21"/>
    <x v="30"/>
    <n v="480"/>
  </r>
  <r>
    <x v="22"/>
    <x v="31"/>
    <n v="900"/>
  </r>
  <r>
    <x v="22"/>
    <x v="32"/>
    <n v="550"/>
  </r>
  <r>
    <x v="23"/>
    <x v="33"/>
    <n v="1500"/>
  </r>
  <r>
    <x v="24"/>
    <x v="35"/>
    <n v="1300"/>
  </r>
  <r>
    <x v="24"/>
    <x v="36"/>
    <n v="500"/>
  </r>
  <r>
    <x v="35"/>
    <x v="54"/>
    <n v="6825.89"/>
  </r>
  <r>
    <x v="36"/>
    <x v="55"/>
    <n v="2179.0500000000002"/>
  </r>
  <r>
    <x v="25"/>
    <x v="37"/>
    <n v="1350"/>
  </r>
  <r>
    <x v="26"/>
    <x v="39"/>
    <n v="1650"/>
  </r>
  <r>
    <x v="27"/>
    <x v="41"/>
    <n v="1600"/>
  </r>
  <r>
    <x v="28"/>
    <x v="43"/>
    <n v="1400"/>
  </r>
  <r>
    <x v="29"/>
    <x v="45"/>
    <n v="520"/>
  </r>
  <r>
    <x v="29"/>
    <x v="46"/>
    <n v="1900"/>
  </r>
  <r>
    <x v="14"/>
    <x v="17"/>
    <n v="1800"/>
  </r>
  <r>
    <x v="14"/>
    <x v="16"/>
    <n v="420"/>
  </r>
  <r>
    <x v="12"/>
    <x v="12"/>
    <n v="1600"/>
  </r>
  <r>
    <x v="30"/>
    <x v="47"/>
    <n v="2100"/>
  </r>
  <r>
    <x v="30"/>
    <x v="48"/>
    <n v="600"/>
  </r>
  <r>
    <x v="31"/>
    <x v="49"/>
    <n v="500"/>
  </r>
  <r>
    <x v="31"/>
    <x v="50"/>
    <n v="1550"/>
  </r>
  <r>
    <x v="19"/>
    <x v="25"/>
    <n v="1650"/>
  </r>
  <r>
    <x v="13"/>
    <x v="14"/>
    <n v="1800"/>
  </r>
  <r>
    <x v="16"/>
    <x v="20"/>
    <n v="1500"/>
  </r>
  <r>
    <x v="20"/>
    <x v="27"/>
    <n v="1800"/>
  </r>
  <r>
    <x v="21"/>
    <x v="30"/>
    <n v="480"/>
  </r>
  <r>
    <x v="21"/>
    <x v="29"/>
    <n v="1500"/>
  </r>
  <r>
    <x v="22"/>
    <x v="32"/>
    <n v="550"/>
  </r>
  <r>
    <x v="22"/>
    <x v="31"/>
    <n v="900"/>
  </r>
  <r>
    <x v="24"/>
    <x v="35"/>
    <n v="1300"/>
  </r>
  <r>
    <x v="36"/>
    <x v="55"/>
    <n v="2179.0500000000002"/>
  </r>
  <r>
    <x v="35"/>
    <x v="54"/>
    <n v="6825.89"/>
  </r>
  <r>
    <x v="29"/>
    <x v="46"/>
    <n v="1900"/>
  </r>
  <r>
    <x v="29"/>
    <x v="45"/>
    <n v="520"/>
  </r>
  <r>
    <x v="14"/>
    <x v="17"/>
    <n v="1800"/>
  </r>
  <r>
    <x v="30"/>
    <x v="47"/>
    <n v="2100"/>
  </r>
  <r>
    <x v="30"/>
    <x v="48"/>
    <n v="600"/>
  </r>
  <r>
    <x v="31"/>
    <x v="49"/>
    <n v="500"/>
  </r>
  <r>
    <x v="31"/>
    <x v="50"/>
    <n v="1550"/>
  </r>
  <r>
    <x v="22"/>
    <x v="31"/>
    <n v="900"/>
  </r>
  <r>
    <x v="22"/>
    <x v="32"/>
    <n v="550"/>
  </r>
  <r>
    <x v="35"/>
    <x v="54"/>
    <n v="6825.89"/>
  </r>
  <r>
    <x v="36"/>
    <x v="55"/>
    <n v="2179.0500000000002"/>
  </r>
  <r>
    <x v="29"/>
    <x v="45"/>
    <n v="520"/>
  </r>
  <r>
    <x v="29"/>
    <x v="46"/>
    <n v="1900"/>
  </r>
  <r>
    <x v="30"/>
    <x v="47"/>
    <n v="2100"/>
  </r>
  <r>
    <x v="30"/>
    <x v="48"/>
    <n v="600"/>
  </r>
  <r>
    <x v="31"/>
    <x v="49"/>
    <n v="500"/>
  </r>
  <r>
    <x v="31"/>
    <x v="50"/>
    <n v="1550"/>
  </r>
  <r>
    <x v="22"/>
    <x v="32"/>
    <n v="550"/>
  </r>
  <r>
    <x v="22"/>
    <x v="31"/>
    <n v="900"/>
  </r>
  <r>
    <x v="36"/>
    <x v="55"/>
    <n v="2179.0500000000002"/>
  </r>
  <r>
    <x v="35"/>
    <x v="54"/>
    <n v="6825.89"/>
  </r>
  <r>
    <x v="29"/>
    <x v="46"/>
    <n v="1900"/>
  </r>
  <r>
    <x v="29"/>
    <x v="45"/>
    <n v="520"/>
  </r>
  <r>
    <x v="30"/>
    <x v="47"/>
    <n v="2100"/>
  </r>
  <r>
    <x v="30"/>
    <x v="48"/>
    <n v="600"/>
  </r>
  <r>
    <x v="31"/>
    <x v="49"/>
    <n v="500"/>
  </r>
  <r>
    <x v="31"/>
    <x v="50"/>
    <n v="1550"/>
  </r>
  <r>
    <x v="22"/>
    <x v="31"/>
    <n v="900"/>
  </r>
  <r>
    <x v="22"/>
    <x v="32"/>
    <n v="550"/>
  </r>
  <r>
    <x v="35"/>
    <x v="54"/>
    <n v="6825.89"/>
  </r>
  <r>
    <x v="36"/>
    <x v="55"/>
    <n v="2179.0500000000002"/>
  </r>
  <r>
    <x v="29"/>
    <x v="46"/>
    <n v="1900"/>
  </r>
  <r>
    <x v="30"/>
    <x v="47"/>
    <n v="2100"/>
  </r>
  <r>
    <x v="30"/>
    <x v="48"/>
    <n v="600"/>
  </r>
  <r>
    <x v="31"/>
    <x v="49"/>
    <n v="500"/>
  </r>
  <r>
    <x v="31"/>
    <x v="50"/>
    <n v="1550"/>
  </r>
  <r>
    <x v="36"/>
    <x v="55"/>
    <n v="2179.0500000000002"/>
  </r>
  <r>
    <x v="35"/>
    <x v="54"/>
    <n v="6825.89"/>
  </r>
  <r>
    <x v="30"/>
    <x v="47"/>
    <n v="2100"/>
  </r>
  <r>
    <x v="30"/>
    <x v="48"/>
    <n v="600"/>
  </r>
  <r>
    <x v="31"/>
    <x v="49"/>
    <n v="500"/>
  </r>
  <r>
    <x v="31"/>
    <x v="50"/>
    <n v="1550"/>
  </r>
  <r>
    <x v="35"/>
    <x v="54"/>
    <n v="6825.89"/>
  </r>
  <r>
    <x v="36"/>
    <x v="55"/>
    <n v="2179.0500000000002"/>
  </r>
  <r>
    <x v="30"/>
    <x v="47"/>
    <n v="2100"/>
  </r>
  <r>
    <x v="30"/>
    <x v="48"/>
    <n v="600"/>
  </r>
  <r>
    <x v="31"/>
    <x v="49"/>
    <n v="500"/>
  </r>
  <r>
    <x v="31"/>
    <x v="50"/>
    <n v="1550"/>
  </r>
  <r>
    <x v="36"/>
    <x v="55"/>
    <n v="2179.0500000000002"/>
  </r>
  <r>
    <x v="35"/>
    <x v="54"/>
    <n v="6825.89"/>
  </r>
  <r>
    <x v="30"/>
    <x v="47"/>
    <n v="2100"/>
  </r>
  <r>
    <x v="35"/>
    <x v="54"/>
    <n v="6825.89"/>
  </r>
  <r>
    <x v="36"/>
    <x v="55"/>
    <n v="2179.0500000000002"/>
  </r>
  <r>
    <x v="35"/>
    <x v="54"/>
    <n v="51344.57"/>
  </r>
  <r>
    <x v="36"/>
    <x v="55"/>
    <n v="51323.65"/>
  </r>
  <r>
    <x v="36"/>
    <x v="55"/>
    <n v="2179.0500000000002"/>
  </r>
  <r>
    <x v="35"/>
    <x v="54"/>
    <n v="6825.89"/>
  </r>
  <r>
    <x v="35"/>
    <x v="54"/>
    <n v="6825.89"/>
  </r>
  <r>
    <x v="36"/>
    <x v="55"/>
    <n v="2179.0500000000002"/>
  </r>
  <r>
    <x v="36"/>
    <x v="55"/>
    <n v="2179.0500000000002"/>
  </r>
  <r>
    <x v="35"/>
    <x v="54"/>
    <n v="6825.89"/>
  </r>
  <r>
    <x v="35"/>
    <x v="54"/>
    <n v="6825.89"/>
  </r>
  <r>
    <x v="36"/>
    <x v="55"/>
    <n v="2179.0500000000002"/>
  </r>
  <r>
    <x v="36"/>
    <x v="55"/>
    <n v="2179.0500000000002"/>
  </r>
  <r>
    <x v="35"/>
    <x v="54"/>
    <n v="6825.89"/>
  </r>
  <r>
    <x v="35"/>
    <x v="54"/>
    <n v="6825.89"/>
  </r>
  <r>
    <x v="36"/>
    <x v="55"/>
    <n v="2179.0500000000002"/>
  </r>
  <r>
    <x v="36"/>
    <x v="55"/>
    <n v="2179.0500000000002"/>
  </r>
  <r>
    <x v="35"/>
    <x v="54"/>
    <n v="6825.89"/>
  </r>
  <r>
    <x v="35"/>
    <x v="54"/>
    <n v="6825.89"/>
  </r>
  <r>
    <x v="36"/>
    <x v="55"/>
    <n v="2179.0500000000002"/>
  </r>
  <r>
    <x v="36"/>
    <x v="55"/>
    <n v="2179.0500000000002"/>
  </r>
  <r>
    <x v="35"/>
    <x v="54"/>
    <n v="6825.89"/>
  </r>
  <r>
    <x v="35"/>
    <x v="54"/>
    <n v="6825.89"/>
  </r>
  <r>
    <x v="36"/>
    <x v="55"/>
    <n v="2179.0500000000002"/>
  </r>
  <r>
    <x v="36"/>
    <x v="55"/>
    <n v="2179.0500000000002"/>
  </r>
  <r>
    <x v="35"/>
    <x v="54"/>
    <n v="6825.89"/>
  </r>
  <r>
    <x v="35"/>
    <x v="54"/>
    <n v="6825.89"/>
  </r>
  <r>
    <x v="36"/>
    <x v="55"/>
    <n v="2179.0500000000002"/>
  </r>
  <r>
    <x v="35"/>
    <x v="54"/>
    <n v="51344.57"/>
  </r>
  <r>
    <x v="36"/>
    <x v="55"/>
    <n v="51323.65"/>
  </r>
  <r>
    <x v="36"/>
    <x v="55"/>
    <n v="2179.0500000000002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51344.57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51344.57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51344.57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51344.57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6825.89"/>
  </r>
  <r>
    <x v="35"/>
    <x v="54"/>
    <n v="51344.5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">
  <r>
    <d v="2015-12-05T00:00:00"/>
    <n v="8325.9"/>
    <n v="8325.9"/>
    <x v="0"/>
    <x v="0"/>
    <n v="8325.9"/>
    <n v="1122"/>
    <x v="0"/>
  </r>
  <r>
    <d v="2015-12-05T00:00:00"/>
    <n v="21292.29"/>
    <n v="21292.29"/>
    <x v="1"/>
    <x v="1"/>
    <n v="21292.29"/>
    <n v="1122"/>
    <x v="0"/>
  </r>
  <r>
    <d v="2016-02-05T00:00:00"/>
    <n v="4344.99"/>
    <n v="4344.99"/>
    <x v="1"/>
    <x v="1"/>
    <n v="4344.99"/>
    <n v="1060"/>
    <x v="0"/>
  </r>
  <r>
    <d v="2016-03-05T00:00:00"/>
    <n v="4331.47"/>
    <n v="4331.47"/>
    <x v="1"/>
    <x v="1"/>
    <n v="4331.47"/>
    <n v="1031"/>
    <x v="0"/>
  </r>
  <r>
    <d v="2016-03-05T00:00:00"/>
    <n v="4820.29"/>
    <n v="4820.29"/>
    <x v="2"/>
    <x v="2"/>
    <n v="4820.29"/>
    <n v="1031"/>
    <x v="0"/>
  </r>
  <r>
    <d v="2016-04-05T00:00:00"/>
    <n v="4809.67"/>
    <n v="4809.67"/>
    <x v="2"/>
    <x v="2"/>
    <n v="4809.67"/>
    <n v="1000"/>
    <x v="0"/>
  </r>
  <r>
    <d v="2016-04-05T00:00:00"/>
    <n v="4321.93"/>
    <n v="4321.93"/>
    <x v="1"/>
    <x v="1"/>
    <n v="4321.93"/>
    <n v="1000"/>
    <x v="0"/>
  </r>
  <r>
    <d v="2016-05-05T00:00:00"/>
    <n v="4317.54"/>
    <n v="4317.54"/>
    <x v="1"/>
    <x v="1"/>
    <n v="4317.54"/>
    <n v="970"/>
    <x v="0"/>
  </r>
  <r>
    <d v="2016-05-05T00:00:00"/>
    <n v="4804.8"/>
    <n v="4804.8"/>
    <x v="2"/>
    <x v="2"/>
    <n v="4804.8"/>
    <n v="970"/>
    <x v="0"/>
  </r>
  <r>
    <d v="2016-06-05T00:00:00"/>
    <n v="4794.1400000000003"/>
    <n v="4794.1400000000003"/>
    <x v="2"/>
    <x v="2"/>
    <n v="4794.1400000000003"/>
    <n v="939"/>
    <x v="0"/>
  </r>
  <r>
    <d v="2016-06-05T00:00:00"/>
    <n v="4307.97"/>
    <n v="4307.97"/>
    <x v="1"/>
    <x v="1"/>
    <n v="4307.97"/>
    <n v="939"/>
    <x v="0"/>
  </r>
  <r>
    <d v="2016-06-05T00:00:00"/>
    <n v="2487.08"/>
    <n v="2487.08"/>
    <x v="0"/>
    <x v="0"/>
    <n v="2487.08"/>
    <n v="939"/>
    <x v="0"/>
  </r>
  <r>
    <d v="2016-07-05T00:00:00"/>
    <n v="2470.58"/>
    <n v="2470.58"/>
    <x v="0"/>
    <x v="0"/>
    <n v="2470.58"/>
    <n v="909"/>
    <x v="0"/>
  </r>
  <r>
    <d v="2016-07-05T00:00:00"/>
    <n v="4279.3900000000003"/>
    <n v="4279.3900000000003"/>
    <x v="1"/>
    <x v="1"/>
    <n v="4279.3900000000003"/>
    <n v="909"/>
    <x v="0"/>
  </r>
  <r>
    <d v="2016-07-05T00:00:00"/>
    <n v="4762.21"/>
    <n v="4762.21"/>
    <x v="2"/>
    <x v="2"/>
    <n v="4762.21"/>
    <n v="909"/>
    <x v="0"/>
  </r>
  <r>
    <d v="2016-07-05T00:00:00"/>
    <n v="2740.13"/>
    <n v="2740.13"/>
    <x v="3"/>
    <x v="3"/>
    <n v="2740.13"/>
    <n v="909"/>
    <x v="0"/>
  </r>
  <r>
    <d v="2016-08-05T00:00:00"/>
    <n v="31835.99"/>
    <n v="31835.99"/>
    <x v="3"/>
    <x v="3"/>
    <n v="31835.99"/>
    <n v="878"/>
    <x v="0"/>
  </r>
  <r>
    <d v="2016-08-05T00:00:00"/>
    <n v="4328.1099999999997"/>
    <n v="4328.1099999999997"/>
    <x v="1"/>
    <x v="1"/>
    <n v="4328.1099999999997"/>
    <n v="878"/>
    <x v="0"/>
  </r>
  <r>
    <d v="2016-08-05T00:00:00"/>
    <n v="2498.71"/>
    <n v="2498.71"/>
    <x v="0"/>
    <x v="0"/>
    <n v="2498.71"/>
    <n v="878"/>
    <x v="0"/>
  </r>
  <r>
    <d v="2016-09-05T00:00:00"/>
    <n v="44520.53"/>
    <n v="44520.53"/>
    <x v="0"/>
    <x v="0"/>
    <n v="44520.53"/>
    <n v="847"/>
    <x v="0"/>
  </r>
  <r>
    <d v="2016-09-05T00:00:00"/>
    <n v="55570.2"/>
    <n v="55570.2"/>
    <x v="4"/>
    <x v="4"/>
    <n v="55570.2"/>
    <n v="847"/>
    <x v="0"/>
  </r>
  <r>
    <d v="2016-09-05T00:00:00"/>
    <n v="41678.83"/>
    <n v="41678.83"/>
    <x v="5"/>
    <x v="5"/>
    <n v="41678.83"/>
    <n v="847"/>
    <x v="0"/>
  </r>
  <r>
    <d v="2016-09-05T00:00:00"/>
    <n v="58654.2"/>
    <n v="58654.2"/>
    <x v="6"/>
    <x v="6"/>
    <n v="58654.2"/>
    <n v="847"/>
    <x v="0"/>
  </r>
  <r>
    <d v="2016-09-05T00:00:00"/>
    <n v="28433.77"/>
    <n v="28433.77"/>
    <x v="7"/>
    <x v="7"/>
    <n v="28433.77"/>
    <n v="847"/>
    <x v="0"/>
  </r>
  <r>
    <d v="2016-09-05T00:00:00"/>
    <n v="75337.11"/>
    <n v="75337.11"/>
    <x v="1"/>
    <x v="1"/>
    <n v="75337.11"/>
    <n v="847"/>
    <x v="0"/>
  </r>
  <r>
    <d v="2016-09-05T00:00:00"/>
    <n v="238836.8"/>
    <n v="238836.8"/>
    <x v="8"/>
    <x v="8"/>
    <n v="238836.8"/>
    <n v="847"/>
    <x v="0"/>
  </r>
  <r>
    <d v="2016-10-15T00:00:00"/>
    <n v="109819.51"/>
    <n v="109819.51"/>
    <x v="9"/>
    <x v="9"/>
    <n v="109819.51"/>
    <n v="807"/>
    <x v="0"/>
  </r>
  <r>
    <d v="2016-11-28T00:00:00"/>
    <n v="1301.31"/>
    <n v="1301.31"/>
    <x v="2"/>
    <x v="2"/>
    <n v="1301.31"/>
    <n v="763"/>
    <x v="0"/>
  </r>
  <r>
    <d v="2016-12-03T00:00:00"/>
    <n v="1400"/>
    <n v="1400"/>
    <x v="3"/>
    <x v="3"/>
    <n v="1400"/>
    <n v="758"/>
    <x v="0"/>
  </r>
  <r>
    <d v="2016-12-09T00:00:00"/>
    <n v="3478.36"/>
    <n v="3478.36"/>
    <x v="2"/>
    <x v="2"/>
    <n v="3478.36"/>
    <n v="752"/>
    <x v="0"/>
  </r>
  <r>
    <d v="2016-12-09T00:00:00"/>
    <n v="3765.09"/>
    <n v="3765.09"/>
    <x v="3"/>
    <x v="3"/>
    <n v="3765.09"/>
    <n v="752"/>
    <x v="0"/>
  </r>
  <r>
    <d v="2016-12-09T00:00:00"/>
    <n v="3478.36"/>
    <n v="3478.36"/>
    <x v="10"/>
    <x v="10"/>
    <n v="3478.36"/>
    <n v="752"/>
    <x v="0"/>
  </r>
  <r>
    <d v="2016-12-09T00:00:00"/>
    <n v="3478.36"/>
    <n v="3478.36"/>
    <x v="5"/>
    <x v="5"/>
    <n v="3478.36"/>
    <n v="752"/>
    <x v="0"/>
  </r>
  <r>
    <d v="2016-12-09T00:00:00"/>
    <n v="3478.36"/>
    <n v="3478.36"/>
    <x v="0"/>
    <x v="0"/>
    <n v="3478.36"/>
    <n v="752"/>
    <x v="0"/>
  </r>
  <r>
    <d v="2016-12-09T00:00:00"/>
    <n v="4565.97"/>
    <n v="4565.97"/>
    <x v="4"/>
    <x v="4"/>
    <n v="4565.97"/>
    <n v="752"/>
    <x v="0"/>
  </r>
  <r>
    <d v="2016-12-09T00:00:00"/>
    <n v="4565.97"/>
    <n v="4565.97"/>
    <x v="6"/>
    <x v="6"/>
    <n v="4565.97"/>
    <n v="752"/>
    <x v="0"/>
  </r>
  <r>
    <d v="2016-12-09T00:00:00"/>
    <n v="3478.36"/>
    <n v="3478.36"/>
    <x v="9"/>
    <x v="9"/>
    <n v="3478.36"/>
    <n v="752"/>
    <x v="0"/>
  </r>
  <r>
    <d v="2016-12-09T00:00:00"/>
    <n v="4565.97"/>
    <n v="4565.97"/>
    <x v="7"/>
    <x v="7"/>
    <n v="4565.97"/>
    <n v="752"/>
    <x v="0"/>
  </r>
  <r>
    <d v="2016-12-09T00:00:00"/>
    <n v="3478.36"/>
    <n v="3478.36"/>
    <x v="8"/>
    <x v="8"/>
    <n v="3478.36"/>
    <n v="752"/>
    <x v="0"/>
  </r>
  <r>
    <d v="2016-12-09T00:00:00"/>
    <n v="5384.63"/>
    <n v="5384.63"/>
    <x v="1"/>
    <x v="1"/>
    <n v="5384.63"/>
    <n v="752"/>
    <x v="0"/>
  </r>
  <r>
    <d v="2016-12-22T00:00:00"/>
    <n v="2462.4"/>
    <n v="2462.4"/>
    <x v="1"/>
    <x v="1"/>
    <n v="2462.4"/>
    <n v="739"/>
    <x v="0"/>
  </r>
  <r>
    <d v="2016-12-23T00:00:00"/>
    <n v="1328.91"/>
    <n v="1328.91"/>
    <x v="8"/>
    <x v="8"/>
    <n v="1328.91"/>
    <n v="738"/>
    <x v="0"/>
  </r>
  <r>
    <d v="2017-03-11T00:00:00"/>
    <n v="1680.19"/>
    <n v="1680.19"/>
    <x v="4"/>
    <x v="4"/>
    <n v="1680.19"/>
    <n v="660"/>
    <x v="0"/>
  </r>
  <r>
    <d v="2017-05-11T00:00:00"/>
    <n v="1616.43"/>
    <n v="1616.43"/>
    <x v="7"/>
    <x v="7"/>
    <n v="1616.43"/>
    <n v="599"/>
    <x v="0"/>
  </r>
  <r>
    <d v="2017-05-13T00:00:00"/>
    <n v="1334.32"/>
    <n v="1334.32"/>
    <x v="5"/>
    <x v="5"/>
    <n v="1334.32"/>
    <n v="597"/>
    <x v="0"/>
  </r>
  <r>
    <d v="2017-05-14T00:00:00"/>
    <n v="1353.4"/>
    <n v="1353.4"/>
    <x v="0"/>
    <x v="0"/>
    <n v="1353.4"/>
    <n v="596"/>
    <x v="0"/>
  </r>
  <r>
    <d v="2017-05-15T00:00:00"/>
    <n v="1314.16"/>
    <n v="1314.16"/>
    <x v="10"/>
    <x v="10"/>
    <n v="1314.16"/>
    <n v="595"/>
    <x v="0"/>
  </r>
  <r>
    <d v="2017-06-22T00:00:00"/>
    <n v="1757.37"/>
    <n v="1757.37"/>
    <x v="6"/>
    <x v="6"/>
    <n v="1757.37"/>
    <n v="557"/>
    <x v="0"/>
  </r>
  <r>
    <d v="2018-05-15T00:00:00"/>
    <n v="1213.93"/>
    <n v="1213.93"/>
    <x v="9"/>
    <x v="9"/>
    <n v="1213.93"/>
    <n v="230"/>
    <x v="0"/>
  </r>
  <r>
    <d v="2018-11-05T00:00:00"/>
    <n v="484430.82"/>
    <n v="484430.82"/>
    <x v="2"/>
    <x v="2"/>
    <n v="484430.82"/>
    <n v="56"/>
    <x v="1"/>
  </r>
  <r>
    <d v="2018-11-05T00:00:00"/>
    <n v="522559.79"/>
    <n v="522559.79"/>
    <x v="3"/>
    <x v="3"/>
    <n v="522559.79"/>
    <n v="56"/>
    <x v="1"/>
  </r>
  <r>
    <d v="2018-11-05T00:00:00"/>
    <n v="533291.66"/>
    <n v="533291.66"/>
    <x v="10"/>
    <x v="10"/>
    <n v="533291.66"/>
    <n v="56"/>
    <x v="1"/>
  </r>
  <r>
    <d v="2018-11-05T00:00:00"/>
    <n v="640642.61"/>
    <n v="640642.61"/>
    <x v="4"/>
    <x v="4"/>
    <n v="640642.61"/>
    <n v="56"/>
    <x v="1"/>
  </r>
  <r>
    <d v="2018-11-05T00:00:00"/>
    <n v="541580.81999999995"/>
    <n v="541580.81999999995"/>
    <x v="5"/>
    <x v="5"/>
    <n v="541580.81999999995"/>
    <n v="56"/>
    <x v="1"/>
  </r>
  <r>
    <d v="2018-11-05T00:00:00"/>
    <n v="552876.32999999996"/>
    <n v="552876.32999999996"/>
    <x v="0"/>
    <x v="0"/>
    <n v="552876.32999999996"/>
    <n v="56"/>
    <x v="1"/>
  </r>
  <r>
    <d v="2018-11-05T00:00:00"/>
    <n v="707997.21"/>
    <n v="707997.21"/>
    <x v="6"/>
    <x v="6"/>
    <n v="707997.21"/>
    <n v="56"/>
    <x v="1"/>
  </r>
  <r>
    <d v="2018-11-05T00:00:00"/>
    <n v="454894.35"/>
    <n v="454894.35"/>
    <x v="9"/>
    <x v="9"/>
    <n v="454894.35"/>
    <n v="56"/>
    <x v="1"/>
  </r>
  <r>
    <d v="2018-11-05T00:00:00"/>
    <n v="614181.48"/>
    <n v="614181.48"/>
    <x v="7"/>
    <x v="7"/>
    <n v="614181.48"/>
    <n v="56"/>
    <x v="1"/>
  </r>
  <r>
    <d v="2018-11-05T00:00:00"/>
    <n v="288970.8"/>
    <n v="288970.8"/>
    <x v="8"/>
    <x v="8"/>
    <n v="288970.8"/>
    <n v="56"/>
    <x v="1"/>
  </r>
  <r>
    <d v="2018-11-05T00:00:00"/>
    <n v="910456.69"/>
    <n v="910456.69"/>
    <x v="1"/>
    <x v="1"/>
    <n v="910456.69"/>
    <n v="56"/>
    <x v="1"/>
  </r>
  <r>
    <d v="2018-11-05T00:00:00"/>
    <n v="594463.87"/>
    <n v="594463.87"/>
    <x v="11"/>
    <x v="11"/>
    <n v="594463.87"/>
    <n v="56"/>
    <x v="1"/>
  </r>
  <r>
    <d v="2018-11-05T00:00:00"/>
    <n v="428722.28"/>
    <n v="428722.28"/>
    <x v="12"/>
    <x v="12"/>
    <n v="428722.28"/>
    <n v="56"/>
    <x v="1"/>
  </r>
  <r>
    <d v="2018-11-05T00:00:00"/>
    <n v="1608.82"/>
    <n v="1608.82"/>
    <x v="11"/>
    <x v="11"/>
    <n v="1608.82"/>
    <n v="56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">
  <r>
    <x v="0"/>
    <d v="2016-03-05T00:00:00"/>
    <n v="3516.8394199999998"/>
    <x v="0"/>
    <n v="2"/>
    <n v="104"/>
    <n v="4930.47"/>
    <n v="1121"/>
    <x v="0"/>
  </r>
  <r>
    <x v="0"/>
    <d v="2016-04-05T00:00:00"/>
    <n v="3535.7467299999998"/>
    <x v="0"/>
    <n v="2"/>
    <n v="104"/>
    <n v="4920.45"/>
    <n v="1090"/>
    <x v="0"/>
  </r>
  <r>
    <x v="0"/>
    <d v="2016-05-05T00:00:00"/>
    <n v="3558.3178600000001"/>
    <x v="0"/>
    <n v="2"/>
    <n v="104"/>
    <n v="4916.28"/>
    <n v="1060"/>
    <x v="0"/>
  </r>
  <r>
    <x v="0"/>
    <d v="2016-06-05T00:00:00"/>
    <n v="3577.8025299999999"/>
    <x v="0"/>
    <n v="2"/>
    <n v="104"/>
    <n v="4906.2299999999996"/>
    <n v="1029"/>
    <x v="0"/>
  </r>
  <r>
    <x v="0"/>
    <d v="2016-07-05T00:00:00"/>
    <n v="3580.6935699999999"/>
    <x v="0"/>
    <n v="2"/>
    <n v="104"/>
    <n v="4874.3999999999996"/>
    <n v="999"/>
    <x v="0"/>
  </r>
  <r>
    <x v="0"/>
    <d v="2016-11-28T00:00:00"/>
    <n v="1015.61296"/>
    <x v="0"/>
    <n v="2"/>
    <n v="104"/>
    <n v="1333.13"/>
    <n v="853"/>
    <x v="0"/>
  </r>
  <r>
    <x v="1"/>
    <d v="2016-07-05T00:00:00"/>
    <n v="2060.2966900000001"/>
    <x v="1"/>
    <n v="2"/>
    <n v="208"/>
    <n v="2804.68"/>
    <n v="999"/>
    <x v="0"/>
  </r>
  <r>
    <x v="1"/>
    <d v="2016-08-05T00:00:00"/>
    <n v="24124.816920000001"/>
    <x v="1"/>
    <n v="2"/>
    <n v="208"/>
    <n v="32591.83"/>
    <n v="968"/>
    <x v="0"/>
  </r>
  <r>
    <x v="1"/>
    <d v="2016-12-03T00:00:00"/>
    <n v="1094.0610099999999"/>
    <x v="1"/>
    <n v="2"/>
    <n v="208"/>
    <n v="1434.28"/>
    <n v="848"/>
    <x v="0"/>
  </r>
  <r>
    <x v="2"/>
    <d v="2016-09-05T00:00:00"/>
    <n v="182415.02824000001"/>
    <x v="2"/>
    <n v="3"/>
    <n v="304"/>
    <n v="244551.9"/>
    <n v="937"/>
    <x v="0"/>
  </r>
  <r>
    <x v="2"/>
    <d v="2016-12-23T00:00:00"/>
    <n v="1043.93805"/>
    <x v="2"/>
    <n v="3"/>
    <n v="304"/>
    <n v="1361.61"/>
    <n v="828"/>
    <x v="0"/>
  </r>
  <r>
    <x v="3"/>
    <d v="2016-02-05T00:00:00"/>
    <n v="3147.8665999999998"/>
    <x v="3"/>
    <n v="3"/>
    <n v="507"/>
    <n v="4443.62"/>
    <n v="1150"/>
    <x v="0"/>
  </r>
  <r>
    <x v="3"/>
    <d v="2016-03-05T00:00:00"/>
    <n v="3160.1968999999999"/>
    <x v="3"/>
    <n v="3"/>
    <n v="507"/>
    <n v="4430.4799999999996"/>
    <n v="1121"/>
    <x v="0"/>
  </r>
  <r>
    <x v="3"/>
    <d v="2016-04-05T00:00:00"/>
    <n v="3177.1868100000002"/>
    <x v="3"/>
    <n v="3"/>
    <n v="507"/>
    <n v="4421.47"/>
    <n v="1090"/>
    <x v="0"/>
  </r>
  <r>
    <x v="3"/>
    <d v="2016-05-05T00:00:00"/>
    <n v="3197.4690099999998"/>
    <x v="3"/>
    <n v="3"/>
    <n v="507"/>
    <n v="4417.72"/>
    <n v="1060"/>
    <x v="0"/>
  </r>
  <r>
    <x v="3"/>
    <d v="2016-06-05T00:00:00"/>
    <n v="3214.9777399999998"/>
    <x v="3"/>
    <n v="3"/>
    <n v="507"/>
    <n v="4408.6899999999996"/>
    <n v="1029"/>
    <x v="0"/>
  </r>
  <r>
    <x v="3"/>
    <d v="2016-07-05T00:00:00"/>
    <n v="3217.6590799999999"/>
    <x v="3"/>
    <n v="3"/>
    <n v="507"/>
    <n v="4380.2"/>
    <n v="999"/>
    <x v="0"/>
  </r>
  <r>
    <x v="3"/>
    <d v="2016-08-05T00:00:00"/>
    <n v="3279.7711800000002"/>
    <x v="3"/>
    <n v="3"/>
    <n v="507"/>
    <n v="4430.8599999999997"/>
    <n v="968"/>
    <x v="0"/>
  </r>
  <r>
    <x v="3"/>
    <d v="2016-09-05T00:00:00"/>
    <n v="57539.800560000003"/>
    <x v="3"/>
    <n v="3"/>
    <n v="507"/>
    <n v="77139.850000000006"/>
    <n v="937"/>
    <x v="0"/>
  </r>
  <r>
    <x v="3"/>
    <d v="2016-12-22T00:00:00"/>
    <n v="1933.8604399999999"/>
    <x v="3"/>
    <n v="3"/>
    <n v="507"/>
    <n v="2522.9899999999998"/>
    <n v="829"/>
    <x v="0"/>
  </r>
  <r>
    <x v="4"/>
    <d v="2016-09-05T00:00:00"/>
    <n v="42442.537649999998"/>
    <x v="4"/>
    <n v="2"/>
    <n v="305"/>
    <n v="56899.93"/>
    <n v="937"/>
    <x v="0"/>
  </r>
  <r>
    <x v="4"/>
    <d v="2017-03-11T00:00:00"/>
    <n v="1347.4102"/>
    <x v="4"/>
    <n v="2"/>
    <n v="305"/>
    <n v="1722.4"/>
    <n v="750"/>
    <x v="0"/>
  </r>
  <r>
    <x v="5"/>
    <d v="2017-05-13T00:00:00"/>
    <n v="1088.3710699999999"/>
    <x v="5"/>
    <n v="2"/>
    <n v="404"/>
    <n v="1368.42"/>
    <n v="687"/>
    <x v="0"/>
  </r>
  <r>
    <x v="5"/>
    <d v="2016-09-05T00:00:00"/>
    <n v="31832.800510000001"/>
    <x v="5"/>
    <n v="2"/>
    <n v="404"/>
    <n v="42676.15"/>
    <n v="937"/>
    <x v="0"/>
  </r>
  <r>
    <x v="6"/>
    <d v="2017-05-15T00:00:00"/>
    <n v="1072.51197"/>
    <x v="6"/>
    <n v="2"/>
    <n v="304"/>
    <n v="1347.76"/>
    <n v="685"/>
    <x v="0"/>
  </r>
  <r>
    <x v="7"/>
    <d v="2016-06-05T00:00:00"/>
    <n v="1856.07557"/>
    <x v="7"/>
    <n v="2"/>
    <n v="504"/>
    <n v="2545.23"/>
    <n v="1029"/>
    <x v="0"/>
  </r>
  <r>
    <x v="7"/>
    <d v="2016-07-05T00:00:00"/>
    <n v="1857.62356"/>
    <x v="7"/>
    <n v="2"/>
    <n v="504"/>
    <n v="2528.7800000000002"/>
    <n v="999"/>
    <x v="0"/>
  </r>
  <r>
    <x v="7"/>
    <d v="2016-08-05T00:00:00"/>
    <n v="1893.4822099999999"/>
    <x v="7"/>
    <n v="2"/>
    <n v="504"/>
    <n v="2558.0300000000002"/>
    <n v="968"/>
    <x v="0"/>
  </r>
  <r>
    <x v="7"/>
    <d v="2016-09-05T00:00:00"/>
    <n v="34003.191070000001"/>
    <x v="7"/>
    <n v="2"/>
    <n v="504"/>
    <n v="45585.85"/>
    <n v="937"/>
    <x v="0"/>
  </r>
  <r>
    <x v="7"/>
    <d v="2017-05-14T00:00:00"/>
    <n v="1104.2371499999999"/>
    <x v="7"/>
    <n v="2"/>
    <n v="504"/>
    <n v="1388"/>
    <n v="686"/>
    <x v="0"/>
  </r>
  <r>
    <x v="8"/>
    <d v="2017-05-11T00:00:00"/>
    <n v="1317.7631699999999"/>
    <x v="8"/>
    <n v="3"/>
    <n v="202"/>
    <n v="1657.71"/>
    <n v="689"/>
    <x v="0"/>
  </r>
  <r>
    <x v="9"/>
    <d v="2016-09-05T00:00:00"/>
    <n v="44797.983619999999"/>
    <x v="9"/>
    <n v="2"/>
    <n v="602"/>
    <n v="60057.73"/>
    <n v="937"/>
    <x v="0"/>
  </r>
  <r>
    <x v="9"/>
    <d v="2017-06-22T00:00:00"/>
    <n v="1449.19706"/>
    <x v="9"/>
    <n v="2"/>
    <n v="602"/>
    <n v="1802.77"/>
    <n v="647"/>
    <x v="0"/>
  </r>
  <r>
    <x v="7"/>
    <d v="2015-12-05T00:00:00"/>
    <n v="5942.99"/>
    <x v="7"/>
    <n v="2"/>
    <n v="504"/>
    <n v="8512.1"/>
    <n v="1212"/>
    <x v="0"/>
  </r>
  <r>
    <x v="3"/>
    <d v="2015-12-05T00:00:00"/>
    <n v="15198.339760000001"/>
    <x v="3"/>
    <n v="3"/>
    <n v="507"/>
    <n v="21768.46"/>
    <n v="1212"/>
    <x v="0"/>
  </r>
  <r>
    <x v="10"/>
    <d v="2016-10-15T00:00:00"/>
    <n v="84739.080180000004"/>
    <x v="10"/>
    <n v="2"/>
    <n v="603"/>
    <n v="112474.4"/>
    <n v="897"/>
    <x v="0"/>
  </r>
  <r>
    <x v="10"/>
    <d v="2018-05-15T00:00:00"/>
    <n v="1099.9164599999999"/>
    <x v="10"/>
    <n v="2"/>
    <n v="603"/>
    <n v="1248.3900000000001"/>
    <n v="320"/>
    <x v="0"/>
  </r>
  <r>
    <x v="8"/>
    <d v="2016-09-05T00:00:00"/>
    <n v="21716.698540000001"/>
    <x v="8"/>
    <n v="3"/>
    <n v="202"/>
    <n v="29114.16"/>
    <n v="937"/>
    <x v="0"/>
  </r>
  <r>
    <x v="0"/>
    <d v="2016-12-09T00:00:00"/>
    <n v="2722.49"/>
    <x v="0"/>
    <n v="2"/>
    <n v="104"/>
    <n v="3563.66"/>
    <n v="842"/>
    <x v="0"/>
  </r>
  <r>
    <x v="1"/>
    <d v="2016-12-09T00:00:00"/>
    <n v="2946.91"/>
    <x v="1"/>
    <n v="2"/>
    <n v="208"/>
    <n v="3857.42"/>
    <n v="842"/>
    <x v="0"/>
  </r>
  <r>
    <x v="6"/>
    <d v="2016-12-09T00:00:00"/>
    <n v="2722.49"/>
    <x v="6"/>
    <n v="2"/>
    <n v="304"/>
    <n v="3563.66"/>
    <n v="842"/>
    <x v="0"/>
  </r>
  <r>
    <x v="5"/>
    <d v="2016-12-09T00:00:00"/>
    <n v="2722.49"/>
    <x v="5"/>
    <n v="2"/>
    <n v="404"/>
    <n v="3563.66"/>
    <n v="842"/>
    <x v="0"/>
  </r>
  <r>
    <x v="7"/>
    <d v="2016-12-09T00:00:00"/>
    <n v="2722.49"/>
    <x v="7"/>
    <n v="2"/>
    <n v="504"/>
    <n v="3563.66"/>
    <n v="842"/>
    <x v="0"/>
  </r>
  <r>
    <x v="4"/>
    <d v="2016-12-09T00:00:00"/>
    <n v="3573.75"/>
    <x v="4"/>
    <n v="2"/>
    <n v="305"/>
    <n v="4677.9399999999996"/>
    <n v="842"/>
    <x v="0"/>
  </r>
  <r>
    <x v="9"/>
    <d v="2016-12-09T00:00:00"/>
    <n v="3573.75"/>
    <x v="9"/>
    <n v="2"/>
    <n v="602"/>
    <n v="4677.9399999999996"/>
    <n v="842"/>
    <x v="0"/>
  </r>
  <r>
    <x v="10"/>
    <d v="2016-12-09T00:00:00"/>
    <n v="2722.49"/>
    <x v="10"/>
    <n v="2"/>
    <n v="603"/>
    <n v="3563.66"/>
    <n v="842"/>
    <x v="0"/>
  </r>
  <r>
    <x v="8"/>
    <d v="2016-12-09T00:00:00"/>
    <n v="3573.75"/>
    <x v="8"/>
    <n v="3"/>
    <n v="202"/>
    <n v="4677.9399999999996"/>
    <n v="842"/>
    <x v="0"/>
  </r>
  <r>
    <x v="2"/>
    <d v="2016-12-09T00:00:00"/>
    <n v="2722.49"/>
    <x v="2"/>
    <n v="3"/>
    <n v="304"/>
    <n v="3563.66"/>
    <n v="842"/>
    <x v="0"/>
  </r>
  <r>
    <x v="3"/>
    <d v="2016-12-09T00:00:00"/>
    <n v="4214.51"/>
    <x v="3"/>
    <n v="3"/>
    <n v="507"/>
    <n v="5516.67"/>
    <n v="842"/>
    <x v="0"/>
  </r>
  <r>
    <x v="0"/>
    <d v="2018-11-05T00:00:00"/>
    <n v="463275.75215999997"/>
    <x v="0"/>
    <n v="2"/>
    <n v="104"/>
    <n v="498945.34"/>
    <n v="146"/>
    <x v="1"/>
  </r>
  <r>
    <x v="1"/>
    <d v="2018-11-05T00:00:00"/>
    <n v="499739.63271999999"/>
    <x v="1"/>
    <n v="2"/>
    <n v="208"/>
    <n v="538216.74"/>
    <n v="146"/>
    <x v="1"/>
  </r>
  <r>
    <x v="6"/>
    <d v="2018-11-05T00:00:00"/>
    <n v="510002.84039999999"/>
    <x v="6"/>
    <n v="2"/>
    <n v="304"/>
    <n v="549270.15"/>
    <n v="146"/>
    <x v="1"/>
  </r>
  <r>
    <x v="4"/>
    <d v="2018-11-05T00:00:00"/>
    <n v="612665.77717000002"/>
    <x v="4"/>
    <n v="2"/>
    <n v="305"/>
    <n v="659837.55000000005"/>
    <n v="146"/>
    <x v="1"/>
  </r>
  <r>
    <x v="5"/>
    <d v="2018-11-05T00:00:00"/>
    <n v="517930.01315999997"/>
    <x v="5"/>
    <n v="2"/>
    <n v="404"/>
    <n v="557807.67000000004"/>
    <n v="146"/>
    <x v="1"/>
  </r>
  <r>
    <x v="7"/>
    <d v="2018-11-05T00:00:00"/>
    <n v="528732.25211999996"/>
    <x v="7"/>
    <n v="2"/>
    <n v="504"/>
    <n v="569441.62"/>
    <n v="146"/>
    <x v="1"/>
  </r>
  <r>
    <x v="9"/>
    <d v="2018-11-05T00:00:00"/>
    <n v="677079.00687000004"/>
    <x v="9"/>
    <n v="2"/>
    <n v="602"/>
    <n v="729210.23"/>
    <n v="146"/>
    <x v="1"/>
  </r>
  <r>
    <x v="10"/>
    <d v="2018-11-05T00:00:00"/>
    <n v="435029.13689000002"/>
    <x v="10"/>
    <n v="2"/>
    <n v="603"/>
    <n v="468523.9"/>
    <n v="146"/>
    <x v="1"/>
  </r>
  <r>
    <x v="8"/>
    <d v="2018-11-05T00:00:00"/>
    <n v="587360.20808000001"/>
    <x v="8"/>
    <n v="3"/>
    <n v="202"/>
    <n v="632583.6"/>
    <n v="146"/>
    <x v="1"/>
  </r>
  <r>
    <x v="2"/>
    <d v="2018-11-05T00:00:00"/>
    <n v="276351.46341000003"/>
    <x v="2"/>
    <n v="3"/>
    <n v="304"/>
    <n v="297628.95"/>
    <n v="146"/>
    <x v="1"/>
  </r>
  <r>
    <x v="3"/>
    <d v="2018-11-05T00:00:00"/>
    <n v="870697.09427"/>
    <x v="3"/>
    <n v="3"/>
    <n v="507"/>
    <n v="937735.81"/>
    <n v="146"/>
    <x v="1"/>
  </r>
  <r>
    <x v="11"/>
    <d v="2018-11-05T00:00:00"/>
    <n v="568503.65914999996"/>
    <x v="11"/>
    <n v="1"/>
    <n v="401"/>
    <n v="612275.19999999995"/>
    <n v="146"/>
    <x v="1"/>
  </r>
  <r>
    <x v="11"/>
    <d v="2018-11-05T00:00:00"/>
    <n v="1538.5636999999999"/>
    <x v="11"/>
    <n v="1"/>
    <n v="401"/>
    <n v="1657.02"/>
    <n v="146"/>
    <x v="1"/>
  </r>
  <r>
    <x v="12"/>
    <d v="2019-01-25T00:00:00"/>
    <n v="276837.90328999999"/>
    <x v="12"/>
    <n v="1"/>
    <n v="403"/>
    <n v="290678.96999999997"/>
    <n v="65"/>
    <x v="2"/>
  </r>
  <r>
    <x v="13"/>
    <d v="2019-02-16T00:00:00"/>
    <n v="180777"/>
    <x v="13"/>
    <n v="2"/>
    <n v="407"/>
    <n v="188489.74"/>
    <n v="43"/>
    <x v="3"/>
  </r>
  <r>
    <x v="14"/>
    <d v="2019-01-19T00:00:00"/>
    <n v="137078.67426"/>
    <x v="14"/>
    <n v="3"/>
    <n v="105"/>
    <n v="144206.32999999999"/>
    <n v="7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48A047-919D-4BE9-A20B-7B10DD87D501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01" firstHeaderRow="1" firstDataRow="1" firstDataCol="1"/>
  <pivotFields count="3">
    <pivotField axis="axisRow" showAll="0">
      <items count="40">
        <item x="20"/>
        <item x="0"/>
        <item x="21"/>
        <item x="9"/>
        <item x="16"/>
        <item x="28"/>
        <item x="6"/>
        <item x="2"/>
        <item x="11"/>
        <item x="25"/>
        <item x="19"/>
        <item x="35"/>
        <item x="26"/>
        <item x="10"/>
        <item x="34"/>
        <item x="17"/>
        <item x="24"/>
        <item x="37"/>
        <item x="23"/>
        <item x="15"/>
        <item x="29"/>
        <item x="22"/>
        <item x="1"/>
        <item x="38"/>
        <item x="5"/>
        <item x="13"/>
        <item x="12"/>
        <item x="7"/>
        <item x="32"/>
        <item x="33"/>
        <item x="3"/>
        <item x="27"/>
        <item x="30"/>
        <item x="8"/>
        <item x="31"/>
        <item x="36"/>
        <item x="4"/>
        <item x="14"/>
        <item x="18"/>
        <item t="default"/>
      </items>
    </pivotField>
    <pivotField axis="axisRow" showAll="0">
      <items count="59">
        <item x="47"/>
        <item x="48"/>
        <item x="43"/>
        <item x="44"/>
        <item x="41"/>
        <item x="42"/>
        <item x="27"/>
        <item x="28"/>
        <item x="25"/>
        <item x="26"/>
        <item x="39"/>
        <item x="40"/>
        <item x="14"/>
        <item x="15"/>
        <item x="35"/>
        <item x="36"/>
        <item x="33"/>
        <item x="34"/>
        <item x="37"/>
        <item x="38"/>
        <item x="12"/>
        <item x="13"/>
        <item x="18"/>
        <item x="19"/>
        <item x="20"/>
        <item x="21"/>
        <item x="22"/>
        <item x="29"/>
        <item x="30"/>
        <item x="17"/>
        <item x="16"/>
        <item x="46"/>
        <item x="45"/>
        <item x="31"/>
        <item x="32"/>
        <item x="50"/>
        <item x="49"/>
        <item x="23"/>
        <item x="52"/>
        <item x="2"/>
        <item x="3"/>
        <item x="11"/>
        <item x="4"/>
        <item x="5"/>
        <item x="57"/>
        <item x="0"/>
        <item x="6"/>
        <item x="9"/>
        <item x="51"/>
        <item x="55"/>
        <item x="7"/>
        <item x="24"/>
        <item x="8"/>
        <item x="56"/>
        <item x="1"/>
        <item x="54"/>
        <item x="10"/>
        <item x="53"/>
        <item t="default"/>
      </items>
    </pivotField>
    <pivotField dataField="1" showAll="0"/>
  </pivotFields>
  <rowFields count="2">
    <field x="0"/>
    <field x="1"/>
  </rowFields>
  <rowItems count="98">
    <i>
      <x/>
    </i>
    <i r="1">
      <x v="6"/>
    </i>
    <i r="1">
      <x v="7"/>
    </i>
    <i>
      <x v="1"/>
    </i>
    <i r="1">
      <x v="45"/>
    </i>
    <i>
      <x v="2"/>
    </i>
    <i r="1">
      <x v="27"/>
    </i>
    <i r="1">
      <x v="28"/>
    </i>
    <i>
      <x v="3"/>
    </i>
    <i r="1">
      <x v="47"/>
    </i>
    <i>
      <x v="4"/>
    </i>
    <i r="1">
      <x v="24"/>
    </i>
    <i r="1">
      <x v="25"/>
    </i>
    <i r="1">
      <x v="26"/>
    </i>
    <i>
      <x v="5"/>
    </i>
    <i r="1">
      <x v="2"/>
    </i>
    <i r="1">
      <x v="3"/>
    </i>
    <i>
      <x v="6"/>
    </i>
    <i r="1">
      <x v="46"/>
    </i>
    <i>
      <x v="7"/>
    </i>
    <i r="1">
      <x v="39"/>
    </i>
    <i>
      <x v="8"/>
    </i>
    <i r="1">
      <x v="41"/>
    </i>
    <i>
      <x v="9"/>
    </i>
    <i r="1">
      <x v="18"/>
    </i>
    <i r="1">
      <x v="19"/>
    </i>
    <i>
      <x v="10"/>
    </i>
    <i r="1">
      <x v="8"/>
    </i>
    <i r="1">
      <x v="9"/>
    </i>
    <i>
      <x v="11"/>
    </i>
    <i r="1">
      <x v="55"/>
    </i>
    <i>
      <x v="12"/>
    </i>
    <i r="1">
      <x v="10"/>
    </i>
    <i r="1">
      <x v="11"/>
    </i>
    <i>
      <x v="13"/>
    </i>
    <i r="1">
      <x v="56"/>
    </i>
    <i>
      <x v="14"/>
    </i>
    <i r="1">
      <x v="57"/>
    </i>
    <i>
      <x v="15"/>
    </i>
    <i r="1">
      <x v="37"/>
    </i>
    <i>
      <x v="16"/>
    </i>
    <i r="1">
      <x v="14"/>
    </i>
    <i r="1">
      <x v="15"/>
    </i>
    <i>
      <x v="17"/>
    </i>
    <i r="1">
      <x v="53"/>
    </i>
    <i>
      <x v="18"/>
    </i>
    <i r="1">
      <x v="16"/>
    </i>
    <i r="1">
      <x v="17"/>
    </i>
    <i>
      <x v="19"/>
    </i>
    <i r="1">
      <x v="22"/>
    </i>
    <i r="1">
      <x v="23"/>
    </i>
    <i>
      <x v="20"/>
    </i>
    <i r="1">
      <x v="31"/>
    </i>
    <i r="1">
      <x v="32"/>
    </i>
    <i>
      <x v="21"/>
    </i>
    <i r="1">
      <x v="33"/>
    </i>
    <i r="1">
      <x v="34"/>
    </i>
    <i>
      <x v="22"/>
    </i>
    <i r="1">
      <x v="54"/>
    </i>
    <i>
      <x v="23"/>
    </i>
    <i r="1">
      <x v="44"/>
    </i>
    <i>
      <x v="24"/>
    </i>
    <i r="1">
      <x v="43"/>
    </i>
    <i>
      <x v="25"/>
    </i>
    <i r="1">
      <x v="12"/>
    </i>
    <i r="1">
      <x v="13"/>
    </i>
    <i>
      <x v="26"/>
    </i>
    <i r="1">
      <x v="20"/>
    </i>
    <i r="1">
      <x v="21"/>
    </i>
    <i>
      <x v="27"/>
    </i>
    <i r="1">
      <x v="50"/>
    </i>
    <i>
      <x v="28"/>
    </i>
    <i r="1">
      <x v="48"/>
    </i>
    <i>
      <x v="29"/>
    </i>
    <i r="1">
      <x v="38"/>
    </i>
    <i>
      <x v="30"/>
    </i>
    <i r="1">
      <x v="40"/>
    </i>
    <i>
      <x v="31"/>
    </i>
    <i r="1">
      <x v="4"/>
    </i>
    <i r="1">
      <x v="5"/>
    </i>
    <i>
      <x v="32"/>
    </i>
    <i r="1">
      <x/>
    </i>
    <i r="1">
      <x v="1"/>
    </i>
    <i>
      <x v="33"/>
    </i>
    <i r="1">
      <x v="52"/>
    </i>
    <i>
      <x v="34"/>
    </i>
    <i r="1">
      <x v="35"/>
    </i>
    <i r="1">
      <x v="36"/>
    </i>
    <i>
      <x v="35"/>
    </i>
    <i r="1">
      <x v="49"/>
    </i>
    <i>
      <x v="36"/>
    </i>
    <i r="1">
      <x v="42"/>
    </i>
    <i>
      <x v="37"/>
    </i>
    <i r="1">
      <x v="29"/>
    </i>
    <i r="1">
      <x v="30"/>
    </i>
    <i>
      <x v="38"/>
    </i>
    <i r="1">
      <x v="51"/>
    </i>
    <i t="grand">
      <x/>
    </i>
  </rowItems>
  <colItems count="1">
    <i/>
  </colItems>
  <dataFields count="1">
    <dataField name="Soma de Valor líquido/recebido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A5B02B-71F9-4E51-8713-99998CF7102A}" name="Tabela dinâ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31" firstHeaderRow="1" firstDataRow="2" firstDataCol="1"/>
  <pivotFields count="8">
    <pivotField numFmtId="14" showAll="0"/>
    <pivotField showAll="0"/>
    <pivotField dataField="1" showAll="0"/>
    <pivotField axis="axisRow" showAll="0">
      <items count="14">
        <item x="0"/>
        <item x="9"/>
        <item x="6"/>
        <item x="2"/>
        <item x="10"/>
        <item x="11"/>
        <item x="1"/>
        <item x="5"/>
        <item x="7"/>
        <item x="3"/>
        <item x="8"/>
        <item x="4"/>
        <item x="12"/>
        <item t="default"/>
      </items>
    </pivotField>
    <pivotField axis="axisRow" showAll="0">
      <items count="14">
        <item x="11"/>
        <item x="2"/>
        <item x="3"/>
        <item x="10"/>
        <item x="4"/>
        <item x="5"/>
        <item x="0"/>
        <item x="6"/>
        <item x="9"/>
        <item x="7"/>
        <item x="12"/>
        <item x="8"/>
        <item x="1"/>
        <item t="default"/>
      </items>
    </pivotField>
    <pivotField showAll="0"/>
    <pivotField showAll="0"/>
    <pivotField axis="axisCol" showAll="0">
      <items count="3">
        <item x="1"/>
        <item x="0"/>
        <item t="default"/>
      </items>
    </pivotField>
  </pivotFields>
  <rowFields count="2">
    <field x="3"/>
    <field x="4"/>
  </rowFields>
  <rowItems count="27">
    <i>
      <x/>
    </i>
    <i r="1">
      <x v="6"/>
    </i>
    <i>
      <x v="1"/>
    </i>
    <i r="1">
      <x v="8"/>
    </i>
    <i>
      <x v="2"/>
    </i>
    <i r="1">
      <x v="7"/>
    </i>
    <i>
      <x v="3"/>
    </i>
    <i r="1">
      <x v="1"/>
    </i>
    <i>
      <x v="4"/>
    </i>
    <i r="1">
      <x v="3"/>
    </i>
    <i>
      <x v="5"/>
    </i>
    <i r="1">
      <x/>
    </i>
    <i>
      <x v="6"/>
    </i>
    <i r="1">
      <x v="12"/>
    </i>
    <i>
      <x v="7"/>
    </i>
    <i r="1">
      <x v="5"/>
    </i>
    <i>
      <x v="8"/>
    </i>
    <i r="1">
      <x v="9"/>
    </i>
    <i>
      <x v="9"/>
    </i>
    <i r="1">
      <x v="2"/>
    </i>
    <i>
      <x v="10"/>
    </i>
    <i r="1">
      <x v="11"/>
    </i>
    <i>
      <x v="11"/>
    </i>
    <i r="1">
      <x v="4"/>
    </i>
    <i>
      <x v="12"/>
    </i>
    <i r="1">
      <x v="10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Soma de Valor líquido/recebido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A2CE8B-0313-40F0-A679-B9E450A2D5EF}" name="Tabela dinâmica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F35" firstHeaderRow="1" firstDataRow="2" firstDataCol="1"/>
  <pivotFields count="9">
    <pivotField axis="axisRow" showAll="0">
      <items count="16">
        <item x="11"/>
        <item x="12"/>
        <item x="0"/>
        <item x="1"/>
        <item x="6"/>
        <item x="4"/>
        <item x="5"/>
        <item x="13"/>
        <item x="7"/>
        <item x="9"/>
        <item x="10"/>
        <item x="14"/>
        <item x="8"/>
        <item x="2"/>
        <item x="3"/>
        <item t="default"/>
      </items>
    </pivotField>
    <pivotField numFmtId="14" showAll="0"/>
    <pivotField showAll="0"/>
    <pivotField axis="axisRow" showAll="0">
      <items count="16">
        <item x="7"/>
        <item x="13"/>
        <item x="10"/>
        <item x="9"/>
        <item x="0"/>
        <item x="6"/>
        <item x="11"/>
        <item x="3"/>
        <item x="5"/>
        <item x="8"/>
        <item x="14"/>
        <item x="12"/>
        <item x="1"/>
        <item x="2"/>
        <item x="4"/>
        <item t="default"/>
      </items>
    </pivotField>
    <pivotField showAll="0"/>
    <pivotField numFmtId="1" showAll="0"/>
    <pivotField dataField="1" showAll="0"/>
    <pivotField showAll="0"/>
    <pivotField axis="axisCol" showAll="0">
      <items count="5">
        <item x="3"/>
        <item x="2"/>
        <item x="1"/>
        <item x="0"/>
        <item t="default"/>
      </items>
    </pivotField>
  </pivotFields>
  <rowFields count="2">
    <field x="3"/>
    <field x="0"/>
  </rowFields>
  <rowItems count="31">
    <i>
      <x/>
    </i>
    <i r="1">
      <x v="8"/>
    </i>
    <i>
      <x v="1"/>
    </i>
    <i r="1">
      <x v="7"/>
    </i>
    <i>
      <x v="2"/>
    </i>
    <i r="1">
      <x v="10"/>
    </i>
    <i>
      <x v="3"/>
    </i>
    <i r="1">
      <x v="9"/>
    </i>
    <i>
      <x v="4"/>
    </i>
    <i r="1">
      <x v="2"/>
    </i>
    <i>
      <x v="5"/>
    </i>
    <i r="1">
      <x v="4"/>
    </i>
    <i>
      <x v="6"/>
    </i>
    <i r="1">
      <x/>
    </i>
    <i>
      <x v="7"/>
    </i>
    <i r="1">
      <x v="14"/>
    </i>
    <i>
      <x v="8"/>
    </i>
    <i r="1">
      <x v="6"/>
    </i>
    <i>
      <x v="9"/>
    </i>
    <i r="1">
      <x v="12"/>
    </i>
    <i>
      <x v="10"/>
    </i>
    <i r="1">
      <x v="11"/>
    </i>
    <i>
      <x v="11"/>
    </i>
    <i r="1">
      <x v="1"/>
    </i>
    <i>
      <x v="12"/>
    </i>
    <i r="1">
      <x v="3"/>
    </i>
    <i>
      <x v="13"/>
    </i>
    <i r="1">
      <x v="13"/>
    </i>
    <i>
      <x v="14"/>
    </i>
    <i r="1">
      <x v="5"/>
    </i>
    <i t="grand">
      <x/>
    </i>
  </rowItems>
  <colFields count="1">
    <field x="8"/>
  </colFields>
  <colItems count="5">
    <i>
      <x/>
    </i>
    <i>
      <x v="1"/>
    </i>
    <i>
      <x v="2"/>
    </i>
    <i>
      <x v="3"/>
    </i>
    <i t="grand">
      <x/>
    </i>
  </colItems>
  <dataFields count="1">
    <dataField name="Soma de Valor apropriação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36DA0-B7AA-476C-B49F-B9547DC0FB87}">
  <sheetPr>
    <tabColor rgb="FFFF0000"/>
  </sheetPr>
  <dimension ref="A1:V166"/>
  <sheetViews>
    <sheetView zoomScale="70" zoomScaleNormal="70" workbookViewId="0">
      <selection activeCell="R27" sqref="R27"/>
    </sheetView>
  </sheetViews>
  <sheetFormatPr defaultRowHeight="15" x14ac:dyDescent="0.25"/>
  <cols>
    <col min="2" max="2" width="17.28515625" style="7" bestFit="1" customWidth="1"/>
    <col min="3" max="3" width="5.28515625" bestFit="1" customWidth="1"/>
    <col min="4" max="4" width="7.85546875" bestFit="1" customWidth="1"/>
    <col min="5" max="5" width="7.85546875" customWidth="1"/>
    <col min="6" max="6" width="11.140625" customWidth="1"/>
    <col min="7" max="7" width="10" bestFit="1" customWidth="1"/>
    <col min="8" max="8" width="51.42578125" customWidth="1"/>
    <col min="9" max="10" width="51.42578125" style="34" customWidth="1"/>
    <col min="11" max="11" width="14.85546875" style="4" customWidth="1"/>
    <col min="12" max="12" width="24.5703125" style="7" bestFit="1" customWidth="1"/>
    <col min="13" max="13" width="24.42578125" style="7" bestFit="1" customWidth="1"/>
    <col min="14" max="14" width="18.42578125" style="7" customWidth="1"/>
    <col min="15" max="15" width="23.5703125" style="11" bestFit="1" customWidth="1"/>
    <col min="16" max="16" width="18.28515625" style="11" bestFit="1" customWidth="1"/>
    <col min="17" max="17" width="24" style="7" bestFit="1" customWidth="1"/>
    <col min="18" max="18" width="25.42578125" style="7" bestFit="1" customWidth="1"/>
    <col min="21" max="21" width="14.42578125" bestFit="1" customWidth="1"/>
  </cols>
  <sheetData>
    <row r="1" spans="1:22" x14ac:dyDescent="0.25">
      <c r="H1" s="13" t="s">
        <v>194</v>
      </c>
      <c r="I1" s="12" t="s">
        <v>250</v>
      </c>
      <c r="J1" s="12" t="s">
        <v>250</v>
      </c>
      <c r="M1" s="13" t="s">
        <v>194</v>
      </c>
      <c r="N1" s="12" t="s">
        <v>250</v>
      </c>
      <c r="O1" s="13" t="s">
        <v>194</v>
      </c>
      <c r="P1" s="12" t="s">
        <v>250</v>
      </c>
      <c r="Q1" s="13" t="s">
        <v>194</v>
      </c>
    </row>
    <row r="2" spans="1:22" x14ac:dyDescent="0.25">
      <c r="B2" s="1"/>
      <c r="I2" s="34" t="s">
        <v>197</v>
      </c>
      <c r="J2" s="34" t="s">
        <v>254</v>
      </c>
      <c r="M2" s="1">
        <f t="shared" ref="M2:Q2" si="0">SUBTOTAL(9,M4:M155)</f>
        <v>29479428.850000001</v>
      </c>
      <c r="N2" s="1"/>
      <c r="O2" s="1">
        <f t="shared" si="0"/>
        <v>10747133.449999997</v>
      </c>
      <c r="P2" s="1"/>
      <c r="Q2" s="1">
        <f t="shared" si="0"/>
        <v>52422791.231733218</v>
      </c>
      <c r="R2" s="1">
        <f>SUBTOTAL(9,R4:R155)</f>
        <v>92649353.531733215</v>
      </c>
    </row>
    <row r="3" spans="1:22" x14ac:dyDescent="0.25">
      <c r="B3" s="8"/>
      <c r="C3" s="2" t="s">
        <v>137</v>
      </c>
      <c r="D3" s="2" t="s">
        <v>138</v>
      </c>
      <c r="E3" s="2" t="s">
        <v>182</v>
      </c>
      <c r="F3" s="2" t="s">
        <v>1</v>
      </c>
      <c r="G3" s="2" t="s">
        <v>2</v>
      </c>
      <c r="H3" s="2" t="s">
        <v>3</v>
      </c>
      <c r="I3" s="55" t="s">
        <v>249</v>
      </c>
      <c r="J3" s="55"/>
      <c r="K3" s="5" t="s">
        <v>81</v>
      </c>
      <c r="L3" s="8" t="s">
        <v>4</v>
      </c>
      <c r="M3" s="8" t="s">
        <v>136</v>
      </c>
      <c r="N3" s="8" t="s">
        <v>136</v>
      </c>
      <c r="O3" s="8" t="s">
        <v>135</v>
      </c>
      <c r="P3" s="8" t="s">
        <v>135</v>
      </c>
      <c r="Q3" s="8" t="s">
        <v>142</v>
      </c>
      <c r="R3" s="8" t="s">
        <v>5</v>
      </c>
    </row>
    <row r="4" spans="1:22" x14ac:dyDescent="0.25">
      <c r="A4" t="str">
        <f>C4&amp;D4</f>
        <v>1101</v>
      </c>
      <c r="C4" s="3">
        <v>1</v>
      </c>
      <c r="D4" s="3">
        <v>101</v>
      </c>
      <c r="E4" s="52">
        <v>1101</v>
      </c>
      <c r="F4" s="3">
        <v>77.67</v>
      </c>
      <c r="G4" s="14" t="s">
        <v>6</v>
      </c>
      <c r="H4" s="3"/>
      <c r="I4" s="3"/>
      <c r="J4" s="3"/>
      <c r="K4" s="6"/>
      <c r="L4" s="9"/>
      <c r="M4" s="9"/>
      <c r="N4" s="9"/>
      <c r="O4" s="9"/>
      <c r="P4" s="9"/>
      <c r="Q4" s="9">
        <v>839082.06205598381</v>
      </c>
      <c r="R4" s="9">
        <f>SUM(M4,O4,Q4)</f>
        <v>839082.06205598381</v>
      </c>
    </row>
    <row r="5" spans="1:22" x14ac:dyDescent="0.25">
      <c r="A5" t="str">
        <f>C5&amp;D5</f>
        <v>1102</v>
      </c>
      <c r="C5" s="14">
        <v>1</v>
      </c>
      <c r="D5" s="14">
        <v>102</v>
      </c>
      <c r="E5" s="52">
        <v>1102</v>
      </c>
      <c r="F5" s="14">
        <v>77.67</v>
      </c>
      <c r="G5" s="14" t="s">
        <v>9</v>
      </c>
      <c r="H5" s="3" t="s">
        <v>8</v>
      </c>
      <c r="I5" s="3" t="s">
        <v>8</v>
      </c>
      <c r="J5" s="3"/>
      <c r="K5" s="15">
        <v>43112.407025462962</v>
      </c>
      <c r="L5" s="10">
        <v>535336</v>
      </c>
      <c r="M5" s="60">
        <v>535336</v>
      </c>
      <c r="N5" s="10">
        <v>535336</v>
      </c>
      <c r="O5" s="9"/>
      <c r="P5" s="9"/>
      <c r="Q5" s="9"/>
      <c r="R5" s="9">
        <f t="shared" ref="R5:R68" si="1">SUM(M5,O5,Q5)</f>
        <v>535336</v>
      </c>
      <c r="U5" t="b">
        <f>M5=N5</f>
        <v>1</v>
      </c>
    </row>
    <row r="6" spans="1:22" x14ac:dyDescent="0.25">
      <c r="A6" t="str">
        <f t="shared" ref="A6:A69" si="2">C6&amp;D6</f>
        <v>1106</v>
      </c>
      <c r="C6" s="14">
        <v>1</v>
      </c>
      <c r="D6" s="14">
        <v>106</v>
      </c>
      <c r="E6" s="52">
        <v>1106</v>
      </c>
      <c r="F6" s="14">
        <v>77.67</v>
      </c>
      <c r="G6" s="14" t="s">
        <v>134</v>
      </c>
      <c r="H6" s="3"/>
      <c r="I6" s="3"/>
      <c r="J6" s="3"/>
      <c r="K6" s="15"/>
      <c r="L6" s="10"/>
      <c r="M6" s="9"/>
      <c r="N6" s="9"/>
      <c r="O6" s="9"/>
      <c r="P6" s="9"/>
      <c r="Q6" s="9">
        <v>753937.98290133022</v>
      </c>
      <c r="R6" s="9">
        <f t="shared" si="1"/>
        <v>753937.98290133022</v>
      </c>
      <c r="V6" t="s">
        <v>255</v>
      </c>
    </row>
    <row r="7" spans="1:22" x14ac:dyDescent="0.25">
      <c r="A7" t="str">
        <f t="shared" si="2"/>
        <v>1206</v>
      </c>
      <c r="C7" s="14">
        <v>1</v>
      </c>
      <c r="D7" s="14">
        <v>206</v>
      </c>
      <c r="E7" s="52">
        <v>1206</v>
      </c>
      <c r="F7" s="14">
        <v>77.67</v>
      </c>
      <c r="G7" s="14" t="s">
        <v>6</v>
      </c>
      <c r="H7" s="3"/>
      <c r="I7" s="3"/>
      <c r="J7" s="3"/>
      <c r="K7" s="15"/>
      <c r="L7" s="10"/>
      <c r="M7" s="9"/>
      <c r="N7" s="9"/>
      <c r="O7" s="9"/>
      <c r="P7" s="9"/>
      <c r="Q7" s="9">
        <v>865596.81768846419</v>
      </c>
      <c r="R7" s="9">
        <f t="shared" si="1"/>
        <v>865596.81768846419</v>
      </c>
    </row>
    <row r="8" spans="1:22" x14ac:dyDescent="0.25">
      <c r="A8" t="str">
        <f t="shared" si="2"/>
        <v>1301</v>
      </c>
      <c r="C8" s="14">
        <v>1</v>
      </c>
      <c r="D8" s="14">
        <v>301</v>
      </c>
      <c r="E8" s="52">
        <v>1301</v>
      </c>
      <c r="F8" s="14">
        <v>77.67</v>
      </c>
      <c r="G8" s="14" t="s">
        <v>6</v>
      </c>
      <c r="H8" s="3"/>
      <c r="I8" s="3"/>
      <c r="J8" s="3"/>
      <c r="K8" s="15"/>
      <c r="L8" s="10"/>
      <c r="M8" s="9"/>
      <c r="N8" s="9"/>
      <c r="O8" s="9"/>
      <c r="P8" s="9"/>
      <c r="Q8" s="9">
        <v>761940.27016080811</v>
      </c>
      <c r="R8" s="9">
        <f t="shared" si="1"/>
        <v>761940.27016080811</v>
      </c>
    </row>
    <row r="9" spans="1:22" x14ac:dyDescent="0.25">
      <c r="A9" t="str">
        <f t="shared" si="2"/>
        <v>1306</v>
      </c>
      <c r="C9" s="14">
        <v>1</v>
      </c>
      <c r="D9" s="14">
        <v>306</v>
      </c>
      <c r="E9" s="52">
        <v>1306</v>
      </c>
      <c r="F9" s="14">
        <v>77.67</v>
      </c>
      <c r="G9" s="14" t="s">
        <v>134</v>
      </c>
      <c r="H9" s="3"/>
      <c r="I9" s="3"/>
      <c r="J9" s="3"/>
      <c r="K9" s="15"/>
      <c r="L9" s="10"/>
      <c r="M9" s="9"/>
      <c r="N9" s="9"/>
      <c r="O9" s="9"/>
      <c r="P9" s="9"/>
      <c r="Q9" s="9">
        <v>777255.65247559815</v>
      </c>
      <c r="R9" s="9">
        <f t="shared" si="1"/>
        <v>777255.65247559815</v>
      </c>
      <c r="V9" t="s">
        <v>255</v>
      </c>
    </row>
    <row r="10" spans="1:22" s="16" customFormat="1" x14ac:dyDescent="0.25">
      <c r="A10" s="16" t="str">
        <f t="shared" si="2"/>
        <v>1401</v>
      </c>
      <c r="B10" s="11"/>
      <c r="C10" s="14">
        <v>1</v>
      </c>
      <c r="D10" s="14">
        <v>401</v>
      </c>
      <c r="E10" s="57">
        <v>1401</v>
      </c>
      <c r="F10" s="14"/>
      <c r="G10" s="14" t="s">
        <v>7</v>
      </c>
      <c r="H10" s="14" t="s">
        <v>27</v>
      </c>
      <c r="I10" s="14" t="s">
        <v>27</v>
      </c>
      <c r="J10" s="14" t="s">
        <v>27</v>
      </c>
      <c r="K10" s="15">
        <v>42200.442372685182</v>
      </c>
      <c r="L10" s="10">
        <v>647675</v>
      </c>
      <c r="M10" s="10">
        <v>239478.27</v>
      </c>
      <c r="N10" s="10">
        <v>239478.27</v>
      </c>
      <c r="O10" s="10">
        <v>596072.68999999994</v>
      </c>
      <c r="P10" s="10">
        <v>613932.22</v>
      </c>
      <c r="Q10" s="10"/>
      <c r="R10" s="9">
        <f t="shared" si="1"/>
        <v>835550.96</v>
      </c>
    </row>
    <row r="11" spans="1:22" x14ac:dyDescent="0.25">
      <c r="A11" t="str">
        <f t="shared" si="2"/>
        <v>1402</v>
      </c>
      <c r="C11" s="14">
        <v>1</v>
      </c>
      <c r="D11" s="14">
        <v>402</v>
      </c>
      <c r="E11" s="52">
        <v>1402</v>
      </c>
      <c r="F11" s="14">
        <v>77.67</v>
      </c>
      <c r="G11" s="14" t="s">
        <v>6</v>
      </c>
      <c r="H11" s="3"/>
      <c r="I11" s="3"/>
      <c r="J11" s="3"/>
      <c r="K11" s="15"/>
      <c r="L11" s="10"/>
      <c r="M11" s="9"/>
      <c r="N11" s="9"/>
      <c r="O11" s="9"/>
      <c r="P11" s="9"/>
      <c r="Q11" s="9">
        <v>750511.16610839602</v>
      </c>
      <c r="R11" s="9">
        <f t="shared" si="1"/>
        <v>750511.16610839602</v>
      </c>
      <c r="V11" t="s">
        <v>255</v>
      </c>
    </row>
    <row r="12" spans="1:22" s="16" customFormat="1" x14ac:dyDescent="0.25">
      <c r="A12" s="16" t="str">
        <f t="shared" si="2"/>
        <v>1403</v>
      </c>
      <c r="B12" s="11"/>
      <c r="C12" s="14">
        <v>1</v>
      </c>
      <c r="D12" s="14">
        <v>403</v>
      </c>
      <c r="E12" s="57">
        <v>1403</v>
      </c>
      <c r="F12" s="14">
        <v>65.2</v>
      </c>
      <c r="G12" s="14" t="s">
        <v>7</v>
      </c>
      <c r="H12" s="14" t="s">
        <v>189</v>
      </c>
      <c r="I12" s="14" t="s">
        <v>189</v>
      </c>
      <c r="J12" s="14" t="s">
        <v>189</v>
      </c>
      <c r="K12" s="15">
        <v>43433</v>
      </c>
      <c r="L12" s="58">
        <v>349074</v>
      </c>
      <c r="M12" s="10">
        <v>80074</v>
      </c>
      <c r="N12" s="10">
        <v>80074</v>
      </c>
      <c r="O12" s="10">
        <v>276837.90000000002</v>
      </c>
      <c r="P12" s="10">
        <v>290678.96999999997</v>
      </c>
      <c r="Q12" s="10"/>
      <c r="R12" s="9">
        <f t="shared" si="1"/>
        <v>356911.9</v>
      </c>
    </row>
    <row r="13" spans="1:22" x14ac:dyDescent="0.25">
      <c r="A13" t="str">
        <f t="shared" si="2"/>
        <v>1405</v>
      </c>
      <c r="C13" s="14">
        <v>1</v>
      </c>
      <c r="D13" s="14">
        <v>405</v>
      </c>
      <c r="E13" s="52">
        <v>1405</v>
      </c>
      <c r="F13" s="14">
        <v>77.67</v>
      </c>
      <c r="G13" s="14" t="s">
        <v>6</v>
      </c>
      <c r="H13" s="3"/>
      <c r="I13" s="3"/>
      <c r="J13" s="3"/>
      <c r="K13" s="15"/>
      <c r="L13" s="10"/>
      <c r="M13" s="9"/>
      <c r="N13" s="9"/>
      <c r="O13" s="9"/>
      <c r="P13" s="9"/>
      <c r="Q13" s="9">
        <v>765596.81768846407</v>
      </c>
      <c r="R13" s="9">
        <f t="shared" si="1"/>
        <v>765596.81768846407</v>
      </c>
    </row>
    <row r="14" spans="1:22" x14ac:dyDescent="0.25">
      <c r="A14" t="str">
        <f t="shared" si="2"/>
        <v>1406</v>
      </c>
      <c r="C14" s="14">
        <v>1</v>
      </c>
      <c r="D14" s="14">
        <v>406</v>
      </c>
      <c r="E14" s="52">
        <v>1406</v>
      </c>
      <c r="F14" s="14">
        <v>77.67</v>
      </c>
      <c r="G14" s="14" t="s">
        <v>134</v>
      </c>
      <c r="H14" s="3"/>
      <c r="I14" s="3"/>
      <c r="J14" s="3"/>
      <c r="K14" s="15"/>
      <c r="L14" s="10"/>
      <c r="M14" s="9"/>
      <c r="N14" s="9"/>
      <c r="O14" s="9"/>
      <c r="P14" s="9"/>
      <c r="Q14" s="9">
        <v>788914.487262732</v>
      </c>
      <c r="R14" s="9">
        <f t="shared" si="1"/>
        <v>788914.487262732</v>
      </c>
      <c r="V14" t="s">
        <v>255</v>
      </c>
    </row>
    <row r="15" spans="1:22" x14ac:dyDescent="0.25">
      <c r="A15" t="str">
        <f t="shared" si="2"/>
        <v>1501</v>
      </c>
      <c r="C15" s="14">
        <v>1</v>
      </c>
      <c r="D15" s="14">
        <v>501</v>
      </c>
      <c r="E15" s="52">
        <v>1501</v>
      </c>
      <c r="F15" s="14">
        <v>77.67</v>
      </c>
      <c r="G15" s="14" t="s">
        <v>6</v>
      </c>
      <c r="H15" s="3"/>
      <c r="I15" s="3"/>
      <c r="J15" s="3"/>
      <c r="K15" s="15"/>
      <c r="L15" s="10"/>
      <c r="M15" s="9"/>
      <c r="N15" s="9"/>
      <c r="O15" s="9"/>
      <c r="P15" s="9"/>
      <c r="Q15" s="9">
        <v>784798.47826563241</v>
      </c>
      <c r="R15" s="9">
        <f t="shared" si="1"/>
        <v>784798.47826563241</v>
      </c>
    </row>
    <row r="16" spans="1:22" x14ac:dyDescent="0.25">
      <c r="A16" t="str">
        <f t="shared" si="2"/>
        <v>1502</v>
      </c>
      <c r="C16" s="14">
        <v>1</v>
      </c>
      <c r="D16" s="14">
        <v>502</v>
      </c>
      <c r="E16" s="52">
        <v>1502</v>
      </c>
      <c r="F16" s="14">
        <v>77.67</v>
      </c>
      <c r="G16" s="14" t="s">
        <v>6</v>
      </c>
      <c r="H16" s="3"/>
      <c r="I16" s="3"/>
      <c r="J16" s="3"/>
      <c r="K16" s="15"/>
      <c r="L16" s="10"/>
      <c r="M16" s="9"/>
      <c r="N16" s="9"/>
      <c r="O16" s="9"/>
      <c r="P16" s="9"/>
      <c r="Q16" s="9">
        <v>761602.46412970242</v>
      </c>
      <c r="R16" s="9">
        <f t="shared" si="1"/>
        <v>761602.46412970242</v>
      </c>
    </row>
    <row r="17" spans="1:22" s="16" customFormat="1" x14ac:dyDescent="0.25">
      <c r="A17" s="16" t="str">
        <f t="shared" si="2"/>
        <v>1503</v>
      </c>
      <c r="B17" s="11"/>
      <c r="C17" s="14">
        <v>1</v>
      </c>
      <c r="D17" s="14">
        <v>503</v>
      </c>
      <c r="E17" s="57">
        <v>1503</v>
      </c>
      <c r="F17" s="14">
        <v>65.2</v>
      </c>
      <c r="G17" s="14" t="s">
        <v>9</v>
      </c>
      <c r="H17" s="14" t="s">
        <v>31</v>
      </c>
      <c r="I17" s="14" t="s">
        <v>31</v>
      </c>
      <c r="J17" s="14"/>
      <c r="K17" s="15">
        <v>43217.713831018518</v>
      </c>
      <c r="L17" s="10">
        <v>400260</v>
      </c>
      <c r="M17" s="60">
        <v>400260</v>
      </c>
      <c r="N17" s="10">
        <v>400260</v>
      </c>
      <c r="O17" s="10"/>
      <c r="P17" s="10"/>
      <c r="Q17" s="10"/>
      <c r="R17" s="9">
        <f t="shared" si="1"/>
        <v>400260</v>
      </c>
      <c r="U17" s="16" t="b">
        <f>M17=N17</f>
        <v>1</v>
      </c>
    </row>
    <row r="18" spans="1:22" x14ac:dyDescent="0.25">
      <c r="A18" t="str">
        <f t="shared" si="2"/>
        <v>1504</v>
      </c>
      <c r="C18" s="14">
        <v>1</v>
      </c>
      <c r="D18" s="14">
        <v>504</v>
      </c>
      <c r="E18" s="52">
        <v>1504</v>
      </c>
      <c r="F18" s="14">
        <v>65.2</v>
      </c>
      <c r="G18" s="14" t="s">
        <v>134</v>
      </c>
      <c r="H18" s="3"/>
      <c r="I18" s="3"/>
      <c r="J18" s="3"/>
      <c r="K18" s="15"/>
      <c r="L18" s="10"/>
      <c r="M18" s="9"/>
      <c r="N18" s="9"/>
      <c r="O18" s="9"/>
      <c r="P18" s="9"/>
      <c r="Q18" s="9">
        <v>639326.38935569208</v>
      </c>
      <c r="R18" s="9">
        <f t="shared" si="1"/>
        <v>639326.38935569208</v>
      </c>
      <c r="V18" t="s">
        <v>255</v>
      </c>
    </row>
    <row r="19" spans="1:22" x14ac:dyDescent="0.25">
      <c r="A19" t="str">
        <f t="shared" si="2"/>
        <v>1505</v>
      </c>
      <c r="C19" s="14">
        <v>1</v>
      </c>
      <c r="D19" s="14">
        <v>505</v>
      </c>
      <c r="E19" s="52">
        <v>1505</v>
      </c>
      <c r="F19" s="14">
        <v>77.67</v>
      </c>
      <c r="G19" s="14" t="s">
        <v>6</v>
      </c>
      <c r="H19" s="3"/>
      <c r="I19" s="3"/>
      <c r="J19" s="3"/>
      <c r="K19" s="15"/>
      <c r="L19" s="10"/>
      <c r="M19" s="9"/>
      <c r="N19" s="9"/>
      <c r="O19" s="9"/>
      <c r="P19" s="9"/>
      <c r="Q19" s="9">
        <v>776911.0563735154</v>
      </c>
      <c r="R19" s="9">
        <f t="shared" si="1"/>
        <v>776911.0563735154</v>
      </c>
      <c r="V19" t="s">
        <v>255</v>
      </c>
    </row>
    <row r="20" spans="1:22" x14ac:dyDescent="0.25">
      <c r="A20" t="str">
        <f t="shared" si="2"/>
        <v>1506</v>
      </c>
      <c r="C20" s="14">
        <v>1</v>
      </c>
      <c r="D20" s="14">
        <v>506</v>
      </c>
      <c r="E20" s="52">
        <v>1506</v>
      </c>
      <c r="F20" s="14">
        <v>77.67</v>
      </c>
      <c r="G20" s="14" t="s">
        <v>6</v>
      </c>
      <c r="H20" s="3"/>
      <c r="I20" s="3"/>
      <c r="J20" s="3"/>
      <c r="K20" s="15"/>
      <c r="L20" s="10"/>
      <c r="M20" s="9"/>
      <c r="N20" s="9"/>
      <c r="O20" s="9"/>
      <c r="P20" s="9"/>
      <c r="Q20" s="9">
        <v>800573.32204986608</v>
      </c>
      <c r="R20" s="9">
        <f t="shared" si="1"/>
        <v>800573.32204986608</v>
      </c>
    </row>
    <row r="21" spans="1:22" x14ac:dyDescent="0.25">
      <c r="A21" t="str">
        <f t="shared" si="2"/>
        <v>1601</v>
      </c>
      <c r="C21" s="14">
        <v>1</v>
      </c>
      <c r="D21" s="14">
        <v>601</v>
      </c>
      <c r="E21" s="52">
        <v>1601</v>
      </c>
      <c r="F21" s="14">
        <v>77.67</v>
      </c>
      <c r="G21" s="14" t="s">
        <v>6</v>
      </c>
      <c r="H21" s="3"/>
      <c r="I21" s="3"/>
      <c r="J21" s="3"/>
      <c r="K21" s="15"/>
      <c r="L21" s="10"/>
      <c r="M21" s="9"/>
      <c r="N21" s="9"/>
      <c r="O21" s="9"/>
      <c r="P21" s="9"/>
      <c r="Q21" s="9">
        <v>796227.58231804438</v>
      </c>
      <c r="R21" s="9">
        <f t="shared" si="1"/>
        <v>796227.58231804438</v>
      </c>
    </row>
    <row r="22" spans="1:22" x14ac:dyDescent="0.25">
      <c r="A22" t="str">
        <f t="shared" si="2"/>
        <v>1602</v>
      </c>
      <c r="C22" s="14">
        <v>1</v>
      </c>
      <c r="D22" s="14">
        <v>602</v>
      </c>
      <c r="E22" s="52">
        <v>1602</v>
      </c>
      <c r="F22" s="14">
        <v>77.67</v>
      </c>
      <c r="G22" s="14" t="s">
        <v>6</v>
      </c>
      <c r="H22" s="3"/>
      <c r="I22" s="3"/>
      <c r="J22" s="3"/>
      <c r="K22" s="15"/>
      <c r="L22" s="10"/>
      <c r="M22" s="9"/>
      <c r="N22" s="9"/>
      <c r="O22" s="9"/>
      <c r="P22" s="9"/>
      <c r="Q22" s="9">
        <v>772693.7621510087</v>
      </c>
      <c r="R22" s="9">
        <f t="shared" si="1"/>
        <v>772693.7621510087</v>
      </c>
    </row>
    <row r="23" spans="1:22" x14ac:dyDescent="0.25">
      <c r="A23" t="str">
        <f t="shared" si="2"/>
        <v>1603</v>
      </c>
      <c r="C23" s="14">
        <v>1</v>
      </c>
      <c r="D23" s="14">
        <v>603</v>
      </c>
      <c r="E23" s="52">
        <v>1603</v>
      </c>
      <c r="F23" s="14">
        <v>65.2</v>
      </c>
      <c r="G23" s="14" t="s">
        <v>134</v>
      </c>
      <c r="H23" s="3"/>
      <c r="I23" s="3"/>
      <c r="J23" s="3"/>
      <c r="K23" s="15"/>
      <c r="L23" s="10"/>
      <c r="M23" s="9"/>
      <c r="N23" s="9"/>
      <c r="O23" s="9"/>
      <c r="P23" s="9"/>
      <c r="Q23" s="9">
        <v>648636.96784145455</v>
      </c>
      <c r="R23" s="9">
        <f t="shared" si="1"/>
        <v>648636.96784145455</v>
      </c>
      <c r="V23" t="s">
        <v>255</v>
      </c>
    </row>
    <row r="24" spans="1:22" x14ac:dyDescent="0.25">
      <c r="A24" t="str">
        <f t="shared" si="2"/>
        <v>1605</v>
      </c>
      <c r="C24" s="14">
        <v>1</v>
      </c>
      <c r="D24" s="14">
        <v>605</v>
      </c>
      <c r="E24" s="52">
        <v>1605</v>
      </c>
      <c r="F24" s="14">
        <v>77.67</v>
      </c>
      <c r="G24" s="14" t="s">
        <v>134</v>
      </c>
      <c r="H24" s="3"/>
      <c r="I24" s="3"/>
      <c r="J24" s="3"/>
      <c r="K24" s="15"/>
      <c r="L24" s="10"/>
      <c r="M24" s="9"/>
      <c r="N24" s="9"/>
      <c r="O24" s="9"/>
      <c r="P24" s="9"/>
      <c r="Q24" s="9">
        <v>788225.29505856649</v>
      </c>
      <c r="R24" s="9">
        <f t="shared" si="1"/>
        <v>788225.29505856649</v>
      </c>
      <c r="V24" t="s">
        <v>255</v>
      </c>
    </row>
    <row r="25" spans="1:22" s="16" customFormat="1" x14ac:dyDescent="0.25">
      <c r="A25" s="16" t="str">
        <f t="shared" si="2"/>
        <v>1608</v>
      </c>
      <c r="B25" s="11"/>
      <c r="C25" s="14">
        <v>1</v>
      </c>
      <c r="D25" s="14">
        <v>608</v>
      </c>
      <c r="E25" s="57">
        <v>1608</v>
      </c>
      <c r="F25" s="14">
        <v>60.24</v>
      </c>
      <c r="G25" s="14" t="s">
        <v>9</v>
      </c>
      <c r="H25" s="59" t="s">
        <v>195</v>
      </c>
      <c r="I25" s="14" t="s">
        <v>195</v>
      </c>
      <c r="J25" s="14"/>
      <c r="K25" s="15">
        <v>43432</v>
      </c>
      <c r="L25" s="10">
        <v>601047.1636962099</v>
      </c>
      <c r="M25" s="60">
        <v>37100</v>
      </c>
      <c r="N25" s="10">
        <v>358015</v>
      </c>
      <c r="O25" s="61">
        <v>320915</v>
      </c>
      <c r="P25" s="10"/>
      <c r="Q25" s="10"/>
      <c r="R25" s="9">
        <f t="shared" si="1"/>
        <v>358015</v>
      </c>
    </row>
    <row r="26" spans="1:22" x14ac:dyDescent="0.25">
      <c r="A26" t="str">
        <f t="shared" si="2"/>
        <v>1701</v>
      </c>
      <c r="C26" s="14">
        <v>1</v>
      </c>
      <c r="D26" s="14">
        <v>701</v>
      </c>
      <c r="E26" s="52">
        <v>1701</v>
      </c>
      <c r="F26" s="14">
        <v>154.30000000000001</v>
      </c>
      <c r="G26" s="14" t="s">
        <v>6</v>
      </c>
      <c r="H26" s="3"/>
      <c r="I26" s="3"/>
      <c r="J26" s="3"/>
      <c r="K26" s="15"/>
      <c r="L26" s="10"/>
      <c r="M26" s="9"/>
      <c r="N26" s="9"/>
      <c r="O26" s="9"/>
      <c r="P26" s="9"/>
      <c r="Q26" s="9">
        <v>1162613.2369085804</v>
      </c>
      <c r="R26" s="9">
        <f t="shared" si="1"/>
        <v>1162613.2369085804</v>
      </c>
    </row>
    <row r="27" spans="1:22" x14ac:dyDescent="0.25">
      <c r="A27" t="str">
        <f t="shared" si="2"/>
        <v>1703</v>
      </c>
      <c r="C27" s="14">
        <v>1</v>
      </c>
      <c r="D27" s="14">
        <v>703</v>
      </c>
      <c r="E27" s="52">
        <v>1703</v>
      </c>
      <c r="F27" s="14">
        <v>140.30000000000001</v>
      </c>
      <c r="G27" s="14" t="s">
        <v>6</v>
      </c>
      <c r="H27" s="3"/>
      <c r="I27" s="3"/>
      <c r="J27" s="3"/>
      <c r="K27" s="15"/>
      <c r="L27" s="10"/>
      <c r="M27" s="9"/>
      <c r="N27" s="9"/>
      <c r="O27" s="9"/>
      <c r="P27" s="9"/>
      <c r="Q27" s="9">
        <v>1002283.3931915773</v>
      </c>
      <c r="R27" s="9">
        <f t="shared" si="1"/>
        <v>1002283.3931915773</v>
      </c>
      <c r="V27" t="s">
        <v>255</v>
      </c>
    </row>
    <row r="28" spans="1:22" x14ac:dyDescent="0.25">
      <c r="A28" t="str">
        <f t="shared" si="2"/>
        <v>1705</v>
      </c>
      <c r="C28" s="14">
        <v>1</v>
      </c>
      <c r="D28" s="14">
        <v>705</v>
      </c>
      <c r="E28" s="52">
        <v>1705</v>
      </c>
      <c r="F28" s="14">
        <v>154.30000000000001</v>
      </c>
      <c r="G28" s="14" t="s">
        <v>6</v>
      </c>
      <c r="H28" s="3"/>
      <c r="I28" s="3"/>
      <c r="J28" s="3"/>
      <c r="K28" s="15"/>
      <c r="L28" s="10"/>
      <c r="M28" s="9"/>
      <c r="N28" s="9"/>
      <c r="O28" s="9"/>
      <c r="P28" s="9"/>
      <c r="Q28" s="9">
        <v>1150928.6817637705</v>
      </c>
      <c r="R28" s="9">
        <f t="shared" si="1"/>
        <v>1150928.6817637705</v>
      </c>
    </row>
    <row r="29" spans="1:22" x14ac:dyDescent="0.25">
      <c r="A29" t="str">
        <f t="shared" si="2"/>
        <v>1706</v>
      </c>
      <c r="C29" s="14">
        <v>1</v>
      </c>
      <c r="D29" s="14">
        <v>706</v>
      </c>
      <c r="E29" s="52">
        <v>1706</v>
      </c>
      <c r="F29" s="14">
        <v>154.30000000000001</v>
      </c>
      <c r="G29" s="14" t="s">
        <v>6</v>
      </c>
      <c r="H29" s="3"/>
      <c r="I29" s="3"/>
      <c r="J29" s="3"/>
      <c r="K29" s="15"/>
      <c r="L29" s="10"/>
      <c r="M29" s="9"/>
      <c r="N29" s="9"/>
      <c r="O29" s="9"/>
      <c r="P29" s="9"/>
      <c r="Q29" s="9">
        <v>1185982.3471981999</v>
      </c>
      <c r="R29" s="9">
        <f t="shared" si="1"/>
        <v>1185982.3471981999</v>
      </c>
    </row>
    <row r="30" spans="1:22" x14ac:dyDescent="0.25">
      <c r="A30" t="str">
        <f t="shared" si="2"/>
        <v>1707</v>
      </c>
      <c r="C30" s="14">
        <v>1</v>
      </c>
      <c r="D30" s="14">
        <v>707</v>
      </c>
      <c r="E30" s="52">
        <v>1707</v>
      </c>
      <c r="F30" s="14">
        <v>121.19</v>
      </c>
      <c r="G30" s="14" t="s">
        <v>6</v>
      </c>
      <c r="H30" s="3"/>
      <c r="I30" s="3"/>
      <c r="J30" s="3"/>
      <c r="K30" s="15"/>
      <c r="L30" s="10"/>
      <c r="M30" s="9"/>
      <c r="N30" s="9"/>
      <c r="O30" s="9"/>
      <c r="P30" s="9"/>
      <c r="Q30" s="9">
        <v>937636.5599294831</v>
      </c>
      <c r="R30" s="9">
        <f t="shared" si="1"/>
        <v>937636.5599294831</v>
      </c>
    </row>
    <row r="31" spans="1:22" x14ac:dyDescent="0.25">
      <c r="A31" t="str">
        <f t="shared" si="2"/>
        <v>1708</v>
      </c>
      <c r="C31" s="14">
        <v>1</v>
      </c>
      <c r="D31" s="14">
        <v>708</v>
      </c>
      <c r="E31" s="52">
        <v>1708</v>
      </c>
      <c r="F31" s="14">
        <v>121.19</v>
      </c>
      <c r="G31" s="14" t="s">
        <v>6</v>
      </c>
      <c r="H31" s="3"/>
      <c r="I31" s="3"/>
      <c r="J31" s="3"/>
      <c r="K31" s="15"/>
      <c r="L31" s="10"/>
      <c r="M31" s="9"/>
      <c r="N31" s="9"/>
      <c r="O31" s="9"/>
      <c r="P31" s="9"/>
      <c r="Q31" s="9">
        <v>970453.83952701499</v>
      </c>
      <c r="R31" s="9">
        <f t="shared" si="1"/>
        <v>970453.83952701499</v>
      </c>
    </row>
    <row r="32" spans="1:22" x14ac:dyDescent="0.25">
      <c r="A32" t="str">
        <f t="shared" si="2"/>
        <v>2101</v>
      </c>
      <c r="C32" s="14">
        <v>2</v>
      </c>
      <c r="D32" s="14">
        <v>101</v>
      </c>
      <c r="E32" s="52">
        <v>2101</v>
      </c>
      <c r="F32" s="14">
        <v>77.67</v>
      </c>
      <c r="G32" s="14" t="s">
        <v>6</v>
      </c>
      <c r="H32" s="3"/>
      <c r="I32" s="3"/>
      <c r="J32" s="3"/>
      <c r="K32" s="15"/>
      <c r="L32" s="10"/>
      <c r="M32" s="9"/>
      <c r="N32" s="9"/>
      <c r="O32" s="9"/>
      <c r="P32" s="9"/>
      <c r="Q32" s="9">
        <v>739082.06205598381</v>
      </c>
      <c r="R32" s="9">
        <f t="shared" si="1"/>
        <v>739082.06205598381</v>
      </c>
      <c r="V32" t="s">
        <v>255</v>
      </c>
    </row>
    <row r="33" spans="1:22" s="16" customFormat="1" x14ac:dyDescent="0.25">
      <c r="A33" s="16" t="str">
        <f t="shared" si="2"/>
        <v>2104</v>
      </c>
      <c r="B33" s="11"/>
      <c r="C33" s="14">
        <v>2</v>
      </c>
      <c r="D33" s="14">
        <v>104</v>
      </c>
      <c r="E33" s="57">
        <v>2104</v>
      </c>
      <c r="F33" s="14"/>
      <c r="G33" s="14" t="s">
        <v>7</v>
      </c>
      <c r="H33" s="14" t="s">
        <v>40</v>
      </c>
      <c r="I33" s="14" t="s">
        <v>40</v>
      </c>
      <c r="J33" s="14" t="s">
        <v>40</v>
      </c>
      <c r="K33" s="15">
        <v>41689.35328703704</v>
      </c>
      <c r="L33" s="10">
        <v>394786</v>
      </c>
      <c r="M33" s="10">
        <v>97682.020000000033</v>
      </c>
      <c r="N33" s="10">
        <v>97682.020000000019</v>
      </c>
      <c r="O33" s="10">
        <v>513201.6</v>
      </c>
      <c r="P33" s="10">
        <v>528389.96000000008</v>
      </c>
      <c r="Q33" s="10"/>
      <c r="R33" s="9">
        <f t="shared" si="1"/>
        <v>610883.62</v>
      </c>
    </row>
    <row r="34" spans="1:22" x14ac:dyDescent="0.25">
      <c r="A34" t="str">
        <f t="shared" si="2"/>
        <v>2106</v>
      </c>
      <c r="C34" s="14">
        <v>2</v>
      </c>
      <c r="D34" s="14">
        <v>106</v>
      </c>
      <c r="E34" s="52">
        <v>2106</v>
      </c>
      <c r="F34" s="14">
        <v>77.67</v>
      </c>
      <c r="G34" s="14" t="s">
        <v>6</v>
      </c>
      <c r="H34" s="3"/>
      <c r="I34" s="3"/>
      <c r="J34" s="3"/>
      <c r="K34" s="15"/>
      <c r="L34" s="10"/>
      <c r="M34" s="9"/>
      <c r="N34" s="9"/>
      <c r="O34" s="9"/>
      <c r="P34" s="9"/>
      <c r="Q34" s="9">
        <v>742796.04226732044</v>
      </c>
      <c r="R34" s="9">
        <f t="shared" si="1"/>
        <v>742796.04226732044</v>
      </c>
    </row>
    <row r="35" spans="1:22" x14ac:dyDescent="0.25">
      <c r="A35" t="str">
        <f t="shared" si="2"/>
        <v>2107</v>
      </c>
      <c r="C35" s="14">
        <v>2</v>
      </c>
      <c r="D35" s="14">
        <v>107</v>
      </c>
      <c r="E35" s="52">
        <v>2107</v>
      </c>
      <c r="F35" s="14">
        <v>65.2</v>
      </c>
      <c r="G35" s="14" t="s">
        <v>6</v>
      </c>
      <c r="H35" s="3"/>
      <c r="I35" s="3"/>
      <c r="J35" s="3"/>
      <c r="K35" s="15"/>
      <c r="L35" s="10"/>
      <c r="M35" s="9"/>
      <c r="N35" s="9"/>
      <c r="O35" s="9"/>
      <c r="P35" s="9"/>
      <c r="Q35" s="9">
        <v>620421.66146581888</v>
      </c>
      <c r="R35" s="9">
        <f t="shared" si="1"/>
        <v>620421.66146581888</v>
      </c>
    </row>
    <row r="36" spans="1:22" x14ac:dyDescent="0.25">
      <c r="A36" t="str">
        <f t="shared" si="2"/>
        <v>2108</v>
      </c>
      <c r="C36" s="14">
        <v>2</v>
      </c>
      <c r="D36" s="14">
        <v>108</v>
      </c>
      <c r="E36" s="52">
        <v>2108</v>
      </c>
      <c r="F36" s="14">
        <v>65.2</v>
      </c>
      <c r="G36" s="14" t="s">
        <v>134</v>
      </c>
      <c r="H36" s="3"/>
      <c r="I36" s="3"/>
      <c r="J36" s="3"/>
      <c r="K36" s="15"/>
      <c r="L36" s="10"/>
      <c r="M36" s="9"/>
      <c r="N36" s="9"/>
      <c r="O36" s="9"/>
      <c r="P36" s="9"/>
      <c r="Q36" s="9">
        <v>620421.66146581888</v>
      </c>
      <c r="R36" s="9">
        <f t="shared" si="1"/>
        <v>620421.66146581888</v>
      </c>
      <c r="V36" t="s">
        <v>255</v>
      </c>
    </row>
    <row r="37" spans="1:22" x14ac:dyDescent="0.25">
      <c r="A37" t="str">
        <f t="shared" si="2"/>
        <v>2201</v>
      </c>
      <c r="C37" s="14">
        <v>2</v>
      </c>
      <c r="D37" s="14">
        <v>201</v>
      </c>
      <c r="E37" s="52">
        <v>2201</v>
      </c>
      <c r="F37" s="14">
        <v>77.67</v>
      </c>
      <c r="G37" s="14" t="s">
        <v>6</v>
      </c>
      <c r="H37" s="3"/>
      <c r="I37" s="3"/>
      <c r="J37" s="3"/>
      <c r="K37" s="15"/>
      <c r="L37" s="10"/>
      <c r="M37" s="9"/>
      <c r="N37" s="9"/>
      <c r="O37" s="9"/>
      <c r="P37" s="9"/>
      <c r="Q37" s="9">
        <v>750511.16610839602</v>
      </c>
      <c r="R37" s="9">
        <f t="shared" si="1"/>
        <v>750511.16610839602</v>
      </c>
    </row>
    <row r="38" spans="1:22" x14ac:dyDescent="0.25">
      <c r="A38" t="str">
        <f t="shared" si="2"/>
        <v>2202</v>
      </c>
      <c r="C38" s="14">
        <v>2</v>
      </c>
      <c r="D38" s="14">
        <v>202</v>
      </c>
      <c r="E38" s="52">
        <v>2202</v>
      </c>
      <c r="F38" s="14">
        <v>77.67</v>
      </c>
      <c r="G38" s="14" t="s">
        <v>134</v>
      </c>
      <c r="H38" s="3"/>
      <c r="I38" s="3"/>
      <c r="J38" s="3"/>
      <c r="K38" s="15"/>
      <c r="L38" s="10"/>
      <c r="M38" s="9"/>
      <c r="N38" s="9"/>
      <c r="O38" s="9"/>
      <c r="P38" s="9"/>
      <c r="Q38" s="9">
        <v>728328.57006578334</v>
      </c>
      <c r="R38" s="9">
        <f t="shared" si="1"/>
        <v>728328.57006578334</v>
      </c>
      <c r="V38" t="s">
        <v>255</v>
      </c>
    </row>
    <row r="39" spans="1:22" s="16" customFormat="1" x14ac:dyDescent="0.25">
      <c r="A39" s="16" t="str">
        <f t="shared" si="2"/>
        <v>2203</v>
      </c>
      <c r="B39" s="11"/>
      <c r="C39" s="14">
        <v>2</v>
      </c>
      <c r="D39" s="14">
        <v>203</v>
      </c>
      <c r="E39" s="57">
        <v>2203</v>
      </c>
      <c r="F39" s="14"/>
      <c r="G39" s="14" t="s">
        <v>9</v>
      </c>
      <c r="H39" s="14" t="s">
        <v>42</v>
      </c>
      <c r="I39" s="14" t="s">
        <v>42</v>
      </c>
      <c r="J39" s="14"/>
      <c r="K39" s="15">
        <v>43180.396539351852</v>
      </c>
      <c r="L39" s="10">
        <v>343080</v>
      </c>
      <c r="M39" s="11">
        <v>350160.71</v>
      </c>
      <c r="N39" s="10">
        <v>350160.70999999996</v>
      </c>
      <c r="O39" s="10"/>
      <c r="P39" s="10"/>
      <c r="Q39" s="10"/>
      <c r="R39" s="9">
        <f t="shared" si="1"/>
        <v>350160.71</v>
      </c>
      <c r="U39" s="16" t="b">
        <f>M39=N39</f>
        <v>1</v>
      </c>
    </row>
    <row r="40" spans="1:22" x14ac:dyDescent="0.25">
      <c r="A40" t="str">
        <f t="shared" si="2"/>
        <v>2206</v>
      </c>
      <c r="C40" s="14">
        <v>2</v>
      </c>
      <c r="D40" s="14">
        <v>206</v>
      </c>
      <c r="E40" s="52">
        <v>2206</v>
      </c>
      <c r="F40" s="14">
        <v>77.67</v>
      </c>
      <c r="G40" s="14" t="s">
        <v>134</v>
      </c>
      <c r="H40" s="3"/>
      <c r="I40" s="3"/>
      <c r="J40" s="3"/>
      <c r="K40" s="15"/>
      <c r="L40" s="10"/>
      <c r="M40" s="9"/>
      <c r="N40" s="9"/>
      <c r="O40" s="9"/>
      <c r="P40" s="9"/>
      <c r="Q40" s="9">
        <v>754282.57900341297</v>
      </c>
      <c r="R40" s="9">
        <f t="shared" si="1"/>
        <v>754282.57900341297</v>
      </c>
    </row>
    <row r="41" spans="1:22" s="16" customFormat="1" x14ac:dyDescent="0.25">
      <c r="A41" s="16" t="str">
        <f t="shared" si="2"/>
        <v>2208</v>
      </c>
      <c r="B41" s="11"/>
      <c r="C41" s="14">
        <v>2</v>
      </c>
      <c r="D41" s="14">
        <v>208</v>
      </c>
      <c r="E41" s="57">
        <v>2208</v>
      </c>
      <c r="F41" s="14"/>
      <c r="G41" s="14" t="s">
        <v>7</v>
      </c>
      <c r="H41" s="14" t="s">
        <v>45</v>
      </c>
      <c r="I41" s="14" t="s">
        <v>45</v>
      </c>
      <c r="J41" s="14" t="s">
        <v>45</v>
      </c>
      <c r="K41" s="15">
        <v>41689.353784722225</v>
      </c>
      <c r="L41" s="10">
        <v>431904</v>
      </c>
      <c r="M41" s="10">
        <v>101233.06</v>
      </c>
      <c r="N41" s="10">
        <v>101233.06000000001</v>
      </c>
      <c r="O41" s="10">
        <v>562301</v>
      </c>
      <c r="P41" s="10">
        <v>578904.94999999995</v>
      </c>
      <c r="Q41" s="10"/>
      <c r="R41" s="9">
        <f t="shared" si="1"/>
        <v>663534.06000000006</v>
      </c>
    </row>
    <row r="42" spans="1:22" s="16" customFormat="1" x14ac:dyDescent="0.25">
      <c r="A42" s="16" t="str">
        <f t="shared" si="2"/>
        <v>2304</v>
      </c>
      <c r="B42" s="11"/>
      <c r="C42" s="14">
        <v>2</v>
      </c>
      <c r="D42" s="14">
        <v>304</v>
      </c>
      <c r="E42" s="57">
        <v>2304</v>
      </c>
      <c r="F42" s="14"/>
      <c r="G42" s="14" t="s">
        <v>7</v>
      </c>
      <c r="H42" s="14" t="s">
        <v>48</v>
      </c>
      <c r="I42" s="14" t="s">
        <v>48</v>
      </c>
      <c r="J42" s="14" t="s">
        <v>48</v>
      </c>
      <c r="K42" s="15">
        <v>41758.489699074074</v>
      </c>
      <c r="L42" s="10">
        <v>418867</v>
      </c>
      <c r="M42" s="10">
        <v>100845.17000000001</v>
      </c>
      <c r="N42" s="10">
        <v>100845.17000000001</v>
      </c>
      <c r="O42" s="10">
        <v>538084.18000000005</v>
      </c>
      <c r="P42" s="10">
        <v>554181.57000000007</v>
      </c>
      <c r="Q42" s="10"/>
      <c r="R42" s="9">
        <f t="shared" si="1"/>
        <v>638929.35000000009</v>
      </c>
    </row>
    <row r="43" spans="1:22" s="16" customFormat="1" x14ac:dyDescent="0.25">
      <c r="A43" s="16" t="str">
        <f t="shared" si="2"/>
        <v>2305</v>
      </c>
      <c r="B43" s="11"/>
      <c r="C43" s="14">
        <v>2</v>
      </c>
      <c r="D43" s="14">
        <v>305</v>
      </c>
      <c r="E43" s="57">
        <v>2305</v>
      </c>
      <c r="F43" s="14"/>
      <c r="G43" s="14" t="s">
        <v>7</v>
      </c>
      <c r="H43" s="14" t="s">
        <v>49</v>
      </c>
      <c r="I43" s="14" t="s">
        <v>49</v>
      </c>
      <c r="J43" s="14" t="s">
        <v>49</v>
      </c>
      <c r="K43" s="15">
        <v>41689.373692129629</v>
      </c>
      <c r="L43" s="10">
        <v>524150</v>
      </c>
      <c r="M43" s="10">
        <v>109332.65</v>
      </c>
      <c r="N43" s="10">
        <v>109332.65</v>
      </c>
      <c r="O43" s="10">
        <v>702458.97</v>
      </c>
      <c r="P43" s="10">
        <v>723137.82000000007</v>
      </c>
      <c r="Q43" s="10"/>
      <c r="R43" s="9">
        <f t="shared" si="1"/>
        <v>811791.62</v>
      </c>
    </row>
    <row r="44" spans="1:22" x14ac:dyDescent="0.25">
      <c r="A44" t="str">
        <f t="shared" si="2"/>
        <v>2306</v>
      </c>
      <c r="C44" s="14">
        <v>2</v>
      </c>
      <c r="D44" s="14">
        <v>306</v>
      </c>
      <c r="E44" s="52">
        <v>2306</v>
      </c>
      <c r="F44" s="14">
        <v>77.67</v>
      </c>
      <c r="G44" s="14" t="s">
        <v>6</v>
      </c>
      <c r="H44" s="3"/>
      <c r="I44" s="3"/>
      <c r="J44" s="3"/>
      <c r="K44" s="15"/>
      <c r="L44" s="10"/>
      <c r="M44" s="9"/>
      <c r="N44" s="9"/>
      <c r="O44" s="9"/>
      <c r="P44" s="9"/>
      <c r="Q44" s="9">
        <v>765769.11573950562</v>
      </c>
      <c r="R44" s="9">
        <f t="shared" si="1"/>
        <v>765769.11573950562</v>
      </c>
    </row>
    <row r="45" spans="1:22" x14ac:dyDescent="0.25">
      <c r="A45" t="str">
        <f t="shared" si="2"/>
        <v>2307</v>
      </c>
      <c r="C45" s="14">
        <v>2</v>
      </c>
      <c r="D45" s="14">
        <v>307</v>
      </c>
      <c r="E45" s="52">
        <v>2307</v>
      </c>
      <c r="F45" s="14">
        <v>65.2</v>
      </c>
      <c r="G45" s="14" t="s">
        <v>134</v>
      </c>
      <c r="H45" s="3"/>
      <c r="I45" s="3"/>
      <c r="J45" s="3"/>
      <c r="K45" s="15"/>
      <c r="L45" s="10"/>
      <c r="M45" s="9"/>
      <c r="N45" s="9"/>
      <c r="O45" s="9"/>
      <c r="P45" s="9"/>
      <c r="Q45" s="9">
        <v>639609.96027404012</v>
      </c>
      <c r="R45" s="9">
        <f t="shared" si="1"/>
        <v>639609.96027404012</v>
      </c>
      <c r="V45" t="s">
        <v>255</v>
      </c>
    </row>
    <row r="46" spans="1:22" x14ac:dyDescent="0.25">
      <c r="A46" t="str">
        <f t="shared" si="2"/>
        <v>2308</v>
      </c>
      <c r="C46" s="14">
        <v>2</v>
      </c>
      <c r="D46" s="14">
        <v>308</v>
      </c>
      <c r="E46" s="52">
        <v>2308</v>
      </c>
      <c r="F46" s="14">
        <v>65.2</v>
      </c>
      <c r="G46" s="14" t="s">
        <v>134</v>
      </c>
      <c r="H46" s="3"/>
      <c r="I46" s="3"/>
      <c r="J46" s="3"/>
      <c r="K46" s="15"/>
      <c r="L46" s="10"/>
      <c r="M46" s="9"/>
      <c r="N46" s="9"/>
      <c r="O46" s="9"/>
      <c r="P46" s="9"/>
      <c r="Q46" s="9">
        <v>639609.96027404012</v>
      </c>
      <c r="R46" s="9">
        <f t="shared" si="1"/>
        <v>639609.96027404012</v>
      </c>
      <c r="V46" t="s">
        <v>255</v>
      </c>
    </row>
    <row r="47" spans="1:22" x14ac:dyDescent="0.25">
      <c r="A47" t="str">
        <f t="shared" si="2"/>
        <v>2401</v>
      </c>
      <c r="C47" s="14">
        <v>2</v>
      </c>
      <c r="D47" s="14">
        <v>401</v>
      </c>
      <c r="E47" s="52">
        <v>2401</v>
      </c>
      <c r="F47" s="14">
        <v>77.67</v>
      </c>
      <c r="G47" s="14" t="s">
        <v>6</v>
      </c>
      <c r="H47" s="3"/>
      <c r="I47" s="3"/>
      <c r="J47" s="3"/>
      <c r="K47" s="15"/>
      <c r="L47" s="10"/>
      <c r="M47" s="9"/>
      <c r="N47" s="9"/>
      <c r="O47" s="9"/>
      <c r="P47" s="9"/>
      <c r="Q47" s="9">
        <v>773369.3742132202</v>
      </c>
      <c r="R47" s="9">
        <f t="shared" si="1"/>
        <v>773369.3742132202</v>
      </c>
    </row>
    <row r="48" spans="1:22" s="16" customFormat="1" x14ac:dyDescent="0.25">
      <c r="A48" s="16" t="str">
        <f t="shared" si="2"/>
        <v>2404</v>
      </c>
      <c r="B48" s="11"/>
      <c r="C48" s="14">
        <v>2</v>
      </c>
      <c r="D48" s="14">
        <v>404</v>
      </c>
      <c r="E48" s="57">
        <v>2404</v>
      </c>
      <c r="F48" s="14"/>
      <c r="G48" s="14" t="s">
        <v>7</v>
      </c>
      <c r="H48" s="14" t="s">
        <v>52</v>
      </c>
      <c r="I48" s="14" t="s">
        <v>52</v>
      </c>
      <c r="J48" s="14" t="s">
        <v>52</v>
      </c>
      <c r="K48" s="15">
        <v>41758.48809027778</v>
      </c>
      <c r="L48" s="10">
        <v>425150</v>
      </c>
      <c r="M48" s="10">
        <v>73056.490000000005</v>
      </c>
      <c r="N48" s="10">
        <v>73056.489999999991</v>
      </c>
      <c r="O48" s="10">
        <v>588072.32999999996</v>
      </c>
      <c r="P48" s="10">
        <v>605415.9</v>
      </c>
      <c r="Q48" s="10"/>
      <c r="R48" s="9">
        <f t="shared" si="1"/>
        <v>661128.81999999995</v>
      </c>
    </row>
    <row r="49" spans="1:22" x14ac:dyDescent="0.25">
      <c r="A49" t="str">
        <f t="shared" si="2"/>
        <v>2405</v>
      </c>
      <c r="C49" s="14">
        <v>2</v>
      </c>
      <c r="D49" s="14">
        <v>405</v>
      </c>
      <c r="E49" s="52">
        <v>2405</v>
      </c>
      <c r="F49" s="14">
        <v>77.67</v>
      </c>
      <c r="G49" s="14" t="s">
        <v>6</v>
      </c>
      <c r="H49" s="3"/>
      <c r="I49" s="3"/>
      <c r="J49" s="3"/>
      <c r="K49" s="15"/>
      <c r="L49" s="10"/>
      <c r="M49" s="9"/>
      <c r="N49" s="9"/>
      <c r="O49" s="9"/>
      <c r="P49" s="9"/>
      <c r="Q49" s="9">
        <v>754282.57900341297</v>
      </c>
      <c r="R49" s="9">
        <f t="shared" si="1"/>
        <v>754282.57900341297</v>
      </c>
    </row>
    <row r="50" spans="1:22" x14ac:dyDescent="0.25">
      <c r="A50" t="str">
        <f t="shared" si="2"/>
        <v>2406</v>
      </c>
      <c r="C50" s="14">
        <v>2</v>
      </c>
      <c r="D50" s="14">
        <v>406</v>
      </c>
      <c r="E50" s="52">
        <v>2406</v>
      </c>
      <c r="F50" s="14">
        <v>77.67</v>
      </c>
      <c r="G50" s="14" t="s">
        <v>6</v>
      </c>
      <c r="H50" s="3"/>
      <c r="I50" s="3"/>
      <c r="J50" s="3"/>
      <c r="K50" s="15"/>
      <c r="L50" s="10"/>
      <c r="M50" s="9"/>
      <c r="N50" s="9"/>
      <c r="O50" s="9"/>
      <c r="P50" s="9"/>
      <c r="Q50" s="9">
        <v>777255.65247559815</v>
      </c>
      <c r="R50" s="9">
        <f t="shared" si="1"/>
        <v>777255.65247559815</v>
      </c>
    </row>
    <row r="51" spans="1:22" s="16" customFormat="1" x14ac:dyDescent="0.25">
      <c r="A51" s="16" t="str">
        <f t="shared" si="2"/>
        <v>2407</v>
      </c>
      <c r="B51" s="11"/>
      <c r="C51" s="14">
        <v>2</v>
      </c>
      <c r="D51" s="14">
        <v>407</v>
      </c>
      <c r="E51" s="57">
        <v>2407</v>
      </c>
      <c r="F51" s="14">
        <v>65.2</v>
      </c>
      <c r="G51" s="14" t="s">
        <v>7</v>
      </c>
      <c r="H51" s="14"/>
      <c r="I51" s="14" t="s">
        <v>251</v>
      </c>
      <c r="J51" s="14" t="s">
        <v>251</v>
      </c>
      <c r="K51" s="15">
        <v>43517</v>
      </c>
      <c r="L51" s="16">
        <v>389777</v>
      </c>
      <c r="M51" s="10"/>
      <c r="N51" s="10">
        <v>0</v>
      </c>
      <c r="O51" s="10"/>
      <c r="P51" s="10">
        <v>406594.19999999995</v>
      </c>
      <c r="Q51" s="10"/>
      <c r="R51" s="9">
        <f t="shared" si="1"/>
        <v>0</v>
      </c>
      <c r="V51" s="16" t="s">
        <v>255</v>
      </c>
    </row>
    <row r="52" spans="1:22" x14ac:dyDescent="0.25">
      <c r="A52" t="str">
        <f t="shared" si="2"/>
        <v>2408</v>
      </c>
      <c r="C52" s="14">
        <v>2</v>
      </c>
      <c r="D52" s="14">
        <v>408</v>
      </c>
      <c r="E52" s="52">
        <v>2408</v>
      </c>
      <c r="F52" s="14">
        <v>65.2</v>
      </c>
      <c r="G52" s="14" t="s">
        <v>134</v>
      </c>
      <c r="H52" s="3"/>
      <c r="I52" s="3"/>
      <c r="J52" s="3"/>
      <c r="K52" s="15"/>
      <c r="L52" s="10"/>
      <c r="M52" s="9"/>
      <c r="N52" s="9"/>
      <c r="O52" s="9"/>
      <c r="P52" s="9"/>
      <c r="Q52" s="9">
        <v>649204.10967815062</v>
      </c>
      <c r="R52" s="9">
        <f t="shared" si="1"/>
        <v>649204.10967815062</v>
      </c>
      <c r="V52" t="s">
        <v>255</v>
      </c>
    </row>
    <row r="53" spans="1:22" x14ac:dyDescent="0.25">
      <c r="A53" t="str">
        <f t="shared" si="2"/>
        <v>2501</v>
      </c>
      <c r="C53" s="14">
        <v>2</v>
      </c>
      <c r="D53" s="14">
        <v>501</v>
      </c>
      <c r="E53" s="52">
        <v>2501</v>
      </c>
      <c r="F53" s="14">
        <v>77.67</v>
      </c>
      <c r="G53" s="14" t="s">
        <v>6</v>
      </c>
      <c r="H53" s="3"/>
      <c r="I53" s="3"/>
      <c r="J53" s="3"/>
      <c r="K53" s="15"/>
      <c r="L53" s="10"/>
      <c r="M53" s="9"/>
      <c r="N53" s="9"/>
      <c r="O53" s="9"/>
      <c r="P53" s="9"/>
      <c r="Q53" s="9">
        <v>784798.47826563241</v>
      </c>
      <c r="R53" s="9">
        <f t="shared" si="1"/>
        <v>784798.47826563241</v>
      </c>
    </row>
    <row r="54" spans="1:22" s="16" customFormat="1" x14ac:dyDescent="0.25">
      <c r="A54" s="16" t="str">
        <f t="shared" si="2"/>
        <v>2503</v>
      </c>
      <c r="B54" s="11"/>
      <c r="C54" s="14">
        <v>2</v>
      </c>
      <c r="D54" s="14">
        <v>503</v>
      </c>
      <c r="E54" s="57">
        <v>2503</v>
      </c>
      <c r="F54" s="14"/>
      <c r="G54" s="14" t="s">
        <v>9</v>
      </c>
      <c r="H54" s="14" t="s">
        <v>191</v>
      </c>
      <c r="I54" s="14" t="s">
        <v>191</v>
      </c>
      <c r="J54" s="14"/>
      <c r="K54" s="15">
        <v>43423</v>
      </c>
      <c r="L54" s="10">
        <v>375259</v>
      </c>
      <c r="M54" s="60">
        <v>60516</v>
      </c>
      <c r="N54" s="10">
        <v>355716</v>
      </c>
      <c r="O54" s="10">
        <v>306839.32</v>
      </c>
      <c r="P54" s="10"/>
      <c r="Q54" s="10"/>
      <c r="R54" s="9">
        <f t="shared" si="1"/>
        <v>367355.32</v>
      </c>
    </row>
    <row r="55" spans="1:22" s="16" customFormat="1" x14ac:dyDescent="0.25">
      <c r="A55" s="16" t="str">
        <f t="shared" si="2"/>
        <v>2504</v>
      </c>
      <c r="B55" s="11"/>
      <c r="C55" s="14">
        <v>2</v>
      </c>
      <c r="D55" s="14">
        <v>504</v>
      </c>
      <c r="E55" s="57">
        <v>2504</v>
      </c>
      <c r="F55" s="14"/>
      <c r="G55" s="14" t="s">
        <v>7</v>
      </c>
      <c r="H55" s="14" t="s">
        <v>55</v>
      </c>
      <c r="I55" s="14" t="s">
        <v>55</v>
      </c>
      <c r="J55" s="14" t="s">
        <v>55</v>
      </c>
      <c r="K55" s="15">
        <v>41758.491539351853</v>
      </c>
      <c r="L55" s="10">
        <v>431434</v>
      </c>
      <c r="M55" s="10">
        <v>57150.03</v>
      </c>
      <c r="N55" s="10">
        <v>57150.03</v>
      </c>
      <c r="O55" s="10">
        <v>618010.89</v>
      </c>
      <c r="P55" s="10">
        <v>636123.27</v>
      </c>
      <c r="Q55" s="10"/>
      <c r="R55" s="9">
        <f t="shared" si="1"/>
        <v>675160.92</v>
      </c>
    </row>
    <row r="56" spans="1:22" x14ac:dyDescent="0.25">
      <c r="A56" t="str">
        <f t="shared" si="2"/>
        <v>2505</v>
      </c>
      <c r="C56" s="14">
        <v>2</v>
      </c>
      <c r="D56" s="14">
        <v>505</v>
      </c>
      <c r="E56" s="52">
        <v>2505</v>
      </c>
      <c r="F56" s="14">
        <v>77.67</v>
      </c>
      <c r="G56" s="14" t="s">
        <v>6</v>
      </c>
      <c r="H56" s="3"/>
      <c r="I56" s="3"/>
      <c r="J56" s="3"/>
      <c r="K56" s="15"/>
      <c r="L56" s="10"/>
      <c r="M56" s="9"/>
      <c r="N56" s="9"/>
      <c r="O56" s="9"/>
      <c r="P56" s="9"/>
      <c r="Q56" s="9">
        <v>765429.61219065567</v>
      </c>
      <c r="R56" s="9">
        <f t="shared" si="1"/>
        <v>765429.61219065567</v>
      </c>
    </row>
    <row r="57" spans="1:22" x14ac:dyDescent="0.25">
      <c r="A57" t="str">
        <f t="shared" si="2"/>
        <v>2506</v>
      </c>
      <c r="C57" s="14">
        <v>2</v>
      </c>
      <c r="D57" s="14">
        <v>506</v>
      </c>
      <c r="E57" s="52">
        <v>2506</v>
      </c>
      <c r="F57" s="14">
        <v>77.67</v>
      </c>
      <c r="G57" s="14" t="s">
        <v>6</v>
      </c>
      <c r="H57" s="3"/>
      <c r="I57" s="3"/>
      <c r="J57" s="3"/>
      <c r="K57" s="15"/>
      <c r="L57" s="10"/>
      <c r="M57" s="9"/>
      <c r="N57" s="9"/>
      <c r="O57" s="9"/>
      <c r="P57" s="9"/>
      <c r="Q57" s="9">
        <v>788742.1892116908</v>
      </c>
      <c r="R57" s="9">
        <f t="shared" si="1"/>
        <v>788742.1892116908</v>
      </c>
    </row>
    <row r="58" spans="1:22" x14ac:dyDescent="0.25">
      <c r="A58" t="str">
        <f t="shared" si="2"/>
        <v>2507</v>
      </c>
      <c r="C58" s="14">
        <v>2</v>
      </c>
      <c r="D58" s="14">
        <v>507</v>
      </c>
      <c r="E58" s="52">
        <v>2507</v>
      </c>
      <c r="F58" s="14">
        <v>65.2</v>
      </c>
      <c r="G58" s="14" t="s">
        <v>134</v>
      </c>
      <c r="H58" s="3"/>
      <c r="I58" s="3"/>
      <c r="J58" s="3"/>
      <c r="K58" s="15"/>
      <c r="L58" s="10"/>
      <c r="M58" s="9"/>
      <c r="N58" s="9"/>
      <c r="O58" s="9"/>
      <c r="P58" s="9"/>
      <c r="Q58" s="9">
        <v>658798.25908226136</v>
      </c>
      <c r="R58" s="9">
        <f t="shared" si="1"/>
        <v>658798.25908226136</v>
      </c>
      <c r="V58" t="s">
        <v>255</v>
      </c>
    </row>
    <row r="59" spans="1:22" x14ac:dyDescent="0.25">
      <c r="A59" t="str">
        <f t="shared" si="2"/>
        <v>2508</v>
      </c>
      <c r="C59" s="14">
        <v>2</v>
      </c>
      <c r="D59" s="14">
        <v>508</v>
      </c>
      <c r="E59" s="52">
        <v>2508</v>
      </c>
      <c r="F59" s="14">
        <v>65.2</v>
      </c>
      <c r="G59" s="14" t="s">
        <v>6</v>
      </c>
      <c r="H59" s="3"/>
      <c r="I59" s="3"/>
      <c r="J59" s="3"/>
      <c r="K59" s="15"/>
      <c r="L59" s="10"/>
      <c r="M59" s="9"/>
      <c r="N59" s="9"/>
      <c r="O59" s="9"/>
      <c r="P59" s="9"/>
      <c r="Q59" s="9">
        <v>658798.25908226136</v>
      </c>
      <c r="R59" s="9">
        <f t="shared" si="1"/>
        <v>658798.25908226136</v>
      </c>
    </row>
    <row r="60" spans="1:22" x14ac:dyDescent="0.25">
      <c r="A60" t="str">
        <f t="shared" si="2"/>
        <v>2601</v>
      </c>
      <c r="C60" s="14">
        <v>2</v>
      </c>
      <c r="D60" s="14">
        <v>601</v>
      </c>
      <c r="E60" s="52">
        <v>2601</v>
      </c>
      <c r="F60" s="14">
        <v>77.67</v>
      </c>
      <c r="G60" s="14" t="s">
        <v>6</v>
      </c>
      <c r="H60" s="3"/>
      <c r="I60" s="3"/>
      <c r="J60" s="3"/>
      <c r="K60" s="15"/>
      <c r="L60" s="10"/>
      <c r="M60" s="9"/>
      <c r="N60" s="9"/>
      <c r="O60" s="9"/>
      <c r="P60" s="9"/>
      <c r="Q60" s="9">
        <v>796227.58231804438</v>
      </c>
      <c r="R60" s="9">
        <f t="shared" si="1"/>
        <v>796227.58231804438</v>
      </c>
    </row>
    <row r="61" spans="1:22" s="16" customFormat="1" x14ac:dyDescent="0.25">
      <c r="A61" s="16" t="str">
        <f t="shared" si="2"/>
        <v>2602</v>
      </c>
      <c r="B61" s="11"/>
      <c r="C61" s="14">
        <v>2</v>
      </c>
      <c r="D61" s="14">
        <v>602</v>
      </c>
      <c r="E61" s="57">
        <v>2602</v>
      </c>
      <c r="F61" s="14"/>
      <c r="G61" s="14" t="s">
        <v>7</v>
      </c>
      <c r="H61" s="14" t="s">
        <v>56</v>
      </c>
      <c r="I61" s="14" t="s">
        <v>56</v>
      </c>
      <c r="J61" s="14" t="s">
        <v>56</v>
      </c>
      <c r="K61" s="15">
        <v>41786.732442129629</v>
      </c>
      <c r="L61" s="10">
        <v>567727</v>
      </c>
      <c r="M61" s="10">
        <v>100752.63</v>
      </c>
      <c r="N61" s="10">
        <v>100752.63</v>
      </c>
      <c r="O61" s="10">
        <v>772974.75</v>
      </c>
      <c r="P61" s="10">
        <v>795748.66999999993</v>
      </c>
      <c r="Q61" s="10"/>
      <c r="R61" s="9">
        <f t="shared" si="1"/>
        <v>873727.38</v>
      </c>
    </row>
    <row r="62" spans="1:22" s="16" customFormat="1" x14ac:dyDescent="0.25">
      <c r="A62" s="16" t="str">
        <f t="shared" si="2"/>
        <v>2603</v>
      </c>
      <c r="B62" s="11"/>
      <c r="C62" s="14">
        <v>2</v>
      </c>
      <c r="D62" s="14">
        <v>603</v>
      </c>
      <c r="E62" s="57">
        <v>2603</v>
      </c>
      <c r="F62" s="14"/>
      <c r="G62" s="14" t="s">
        <v>7</v>
      </c>
      <c r="H62" s="14" t="s">
        <v>57</v>
      </c>
      <c r="I62" s="14" t="s">
        <v>57</v>
      </c>
      <c r="J62" s="14" t="s">
        <v>57</v>
      </c>
      <c r="K62" s="15">
        <v>42577.519733796296</v>
      </c>
      <c r="L62" s="10">
        <v>476564.24</v>
      </c>
      <c r="M62" s="10">
        <v>139590.03000000003</v>
      </c>
      <c r="N62" s="10">
        <v>139590.02999999997</v>
      </c>
      <c r="O62" s="10">
        <v>569406.14999999991</v>
      </c>
      <c r="P62" s="10">
        <v>585810.35</v>
      </c>
      <c r="Q62" s="10"/>
      <c r="R62" s="9">
        <f t="shared" si="1"/>
        <v>708996.17999999993</v>
      </c>
    </row>
    <row r="63" spans="1:22" x14ac:dyDescent="0.25">
      <c r="A63" t="str">
        <f t="shared" si="2"/>
        <v>2605</v>
      </c>
      <c r="C63" s="14">
        <v>2</v>
      </c>
      <c r="D63" s="14">
        <v>605</v>
      </c>
      <c r="E63" s="52">
        <v>2605</v>
      </c>
      <c r="F63" s="14">
        <v>77.67</v>
      </c>
      <c r="G63" s="14" t="s">
        <v>6</v>
      </c>
      <c r="H63" s="3"/>
      <c r="I63" s="3"/>
      <c r="J63" s="3"/>
      <c r="K63" s="15"/>
      <c r="L63" s="10"/>
      <c r="M63" s="9"/>
      <c r="N63" s="9"/>
      <c r="O63" s="9"/>
      <c r="P63" s="9"/>
      <c r="Q63" s="9">
        <v>776576.64537789812</v>
      </c>
      <c r="R63" s="9">
        <f t="shared" si="1"/>
        <v>776576.64537789812</v>
      </c>
    </row>
    <row r="64" spans="1:22" x14ac:dyDescent="0.25">
      <c r="A64" t="str">
        <f t="shared" si="2"/>
        <v>2606</v>
      </c>
      <c r="C64" s="14">
        <v>2</v>
      </c>
      <c r="D64" s="14">
        <v>606</v>
      </c>
      <c r="E64" s="52">
        <v>2606</v>
      </c>
      <c r="F64" s="14">
        <v>77.67</v>
      </c>
      <c r="G64" s="14" t="s">
        <v>6</v>
      </c>
      <c r="H64" s="3"/>
      <c r="I64" s="3"/>
      <c r="J64" s="3"/>
      <c r="K64" s="15"/>
      <c r="L64" s="10"/>
      <c r="M64" s="9"/>
      <c r="N64" s="9"/>
      <c r="O64" s="9"/>
      <c r="P64" s="9"/>
      <c r="Q64" s="9">
        <v>800228.72594778333</v>
      </c>
      <c r="R64" s="9">
        <f t="shared" si="1"/>
        <v>800228.72594778333</v>
      </c>
    </row>
    <row r="65" spans="1:22" x14ac:dyDescent="0.25">
      <c r="A65" t="str">
        <f t="shared" si="2"/>
        <v>2607</v>
      </c>
      <c r="C65" s="14">
        <v>2</v>
      </c>
      <c r="D65" s="14">
        <v>607</v>
      </c>
      <c r="E65" s="52">
        <v>2607</v>
      </c>
      <c r="F65" s="14">
        <v>65.2</v>
      </c>
      <c r="G65" s="14" t="s">
        <v>134</v>
      </c>
      <c r="H65" s="3"/>
      <c r="I65" s="3"/>
      <c r="J65" s="3"/>
      <c r="K65" s="15"/>
      <c r="L65" s="10"/>
      <c r="M65" s="9"/>
      <c r="N65" s="9"/>
      <c r="O65" s="9"/>
      <c r="P65" s="9"/>
      <c r="Q65" s="9">
        <v>668392.40848637186</v>
      </c>
      <c r="R65" s="9">
        <f t="shared" si="1"/>
        <v>668392.40848637186</v>
      </c>
      <c r="V65" t="s">
        <v>255</v>
      </c>
    </row>
    <row r="66" spans="1:22" x14ac:dyDescent="0.25">
      <c r="A66" t="str">
        <f t="shared" si="2"/>
        <v>2608</v>
      </c>
      <c r="C66" s="14">
        <v>2</v>
      </c>
      <c r="D66" s="14">
        <v>608</v>
      </c>
      <c r="E66" s="52">
        <v>2608</v>
      </c>
      <c r="F66" s="14">
        <v>65.2</v>
      </c>
      <c r="G66" s="14" t="s">
        <v>134</v>
      </c>
      <c r="H66" s="3"/>
      <c r="I66" s="3"/>
      <c r="J66" s="3"/>
      <c r="K66" s="15"/>
      <c r="L66" s="10"/>
      <c r="M66" s="9"/>
      <c r="N66" s="9"/>
      <c r="O66" s="9"/>
      <c r="P66" s="9"/>
      <c r="Q66" s="9">
        <v>668392.40848637186</v>
      </c>
      <c r="R66" s="9">
        <f t="shared" si="1"/>
        <v>668392.40848637186</v>
      </c>
      <c r="V66" t="s">
        <v>255</v>
      </c>
    </row>
    <row r="67" spans="1:22" x14ac:dyDescent="0.25">
      <c r="A67" t="str">
        <f t="shared" si="2"/>
        <v>2701</v>
      </c>
      <c r="C67" s="14">
        <v>2</v>
      </c>
      <c r="D67" s="14">
        <v>701</v>
      </c>
      <c r="E67" s="52">
        <v>2701</v>
      </c>
      <c r="F67" s="14">
        <v>154.30000000000001</v>
      </c>
      <c r="G67" s="14" t="s">
        <v>6</v>
      </c>
      <c r="H67" s="3"/>
      <c r="I67" s="3"/>
      <c r="J67" s="3"/>
      <c r="K67" s="15"/>
      <c r="L67" s="10"/>
      <c r="M67" s="9"/>
      <c r="N67" s="9"/>
      <c r="O67" s="9"/>
      <c r="P67" s="9"/>
      <c r="Q67" s="9">
        <v>1162613.2369085804</v>
      </c>
      <c r="R67" s="9">
        <f t="shared" si="1"/>
        <v>1162613.2369085804</v>
      </c>
    </row>
    <row r="68" spans="1:22" x14ac:dyDescent="0.25">
      <c r="A68" t="str">
        <f t="shared" si="2"/>
        <v>2704</v>
      </c>
      <c r="C68" s="14">
        <v>2</v>
      </c>
      <c r="D68" s="14">
        <v>704</v>
      </c>
      <c r="E68" s="52">
        <v>2704</v>
      </c>
      <c r="F68" s="14">
        <v>121.19</v>
      </c>
      <c r="G68" s="14" t="s">
        <v>6</v>
      </c>
      <c r="H68" s="3"/>
      <c r="I68" s="3"/>
      <c r="J68" s="3"/>
      <c r="K68" s="15"/>
      <c r="L68" s="10"/>
      <c r="M68" s="9"/>
      <c r="N68" s="9"/>
      <c r="O68" s="9"/>
      <c r="P68" s="9"/>
      <c r="Q68" s="9">
        <v>900869.20223796123</v>
      </c>
      <c r="R68" s="9">
        <f t="shared" si="1"/>
        <v>900869.20223796123</v>
      </c>
      <c r="V68" t="s">
        <v>255</v>
      </c>
    </row>
    <row r="69" spans="1:22" x14ac:dyDescent="0.25">
      <c r="A69" t="str">
        <f t="shared" si="2"/>
        <v>2706</v>
      </c>
      <c r="C69" s="14">
        <v>2</v>
      </c>
      <c r="D69" s="14">
        <v>706</v>
      </c>
      <c r="E69" s="52">
        <v>2706</v>
      </c>
      <c r="F69" s="14">
        <v>154.30000000000001</v>
      </c>
      <c r="G69" s="14" t="s">
        <v>6</v>
      </c>
      <c r="H69" s="3"/>
      <c r="I69" s="3"/>
      <c r="J69" s="3"/>
      <c r="K69" s="15"/>
      <c r="L69" s="10"/>
      <c r="M69" s="9"/>
      <c r="N69" s="9"/>
      <c r="O69" s="9"/>
      <c r="P69" s="9"/>
      <c r="Q69" s="9">
        <v>1185982.3471981999</v>
      </c>
      <c r="R69" s="9">
        <f t="shared" ref="R69:R132" si="3">SUM(M69,O69,Q69)</f>
        <v>1185982.3471981999</v>
      </c>
    </row>
    <row r="70" spans="1:22" x14ac:dyDescent="0.25">
      <c r="A70" t="str">
        <f t="shared" ref="A70:A133" si="4">C70&amp;D70</f>
        <v>2707</v>
      </c>
      <c r="C70" s="14">
        <v>2</v>
      </c>
      <c r="D70" s="14">
        <v>707</v>
      </c>
      <c r="E70" s="52">
        <v>2707</v>
      </c>
      <c r="F70" s="14">
        <v>140.62</v>
      </c>
      <c r="G70" s="14" t="s">
        <v>6</v>
      </c>
      <c r="H70" s="3"/>
      <c r="I70" s="3"/>
      <c r="J70" s="3"/>
      <c r="K70" s="15"/>
      <c r="L70" s="10"/>
      <c r="M70" s="9"/>
      <c r="N70" s="9"/>
      <c r="O70" s="9"/>
      <c r="P70" s="9"/>
      <c r="Q70" s="9">
        <v>1034121.9723691908</v>
      </c>
      <c r="R70" s="9">
        <f t="shared" si="3"/>
        <v>1034121.9723691908</v>
      </c>
    </row>
    <row r="71" spans="1:22" x14ac:dyDescent="0.25">
      <c r="A71" t="str">
        <f t="shared" si="4"/>
        <v>2708</v>
      </c>
      <c r="C71" s="14">
        <v>2</v>
      </c>
      <c r="D71" s="14">
        <v>708</v>
      </c>
      <c r="E71" s="52">
        <v>2708</v>
      </c>
      <c r="F71" s="14">
        <v>140.30000000000001</v>
      </c>
      <c r="G71" s="14" t="s">
        <v>6</v>
      </c>
      <c r="H71" s="3"/>
      <c r="I71" s="3"/>
      <c r="J71" s="3"/>
      <c r="K71" s="15"/>
      <c r="L71" s="10"/>
      <c r="M71" s="9"/>
      <c r="N71" s="9"/>
      <c r="O71" s="9"/>
      <c r="P71" s="9"/>
      <c r="Q71" s="9">
        <v>1032809.7909537574</v>
      </c>
      <c r="R71" s="9">
        <f t="shared" si="3"/>
        <v>1032809.7909537574</v>
      </c>
    </row>
    <row r="72" spans="1:22" s="16" customFormat="1" x14ac:dyDescent="0.25">
      <c r="A72" s="16" t="str">
        <f t="shared" si="4"/>
        <v>3105</v>
      </c>
      <c r="B72" s="11"/>
      <c r="C72" s="14">
        <v>3</v>
      </c>
      <c r="D72" s="14">
        <v>105</v>
      </c>
      <c r="E72" s="57">
        <v>3105</v>
      </c>
      <c r="F72" s="14">
        <v>77.67</v>
      </c>
      <c r="G72" s="14" t="s">
        <v>7</v>
      </c>
      <c r="H72" s="14" t="s">
        <v>187</v>
      </c>
      <c r="I72" s="14" t="s">
        <v>187</v>
      </c>
      <c r="J72" s="14" t="s">
        <v>187</v>
      </c>
      <c r="K72" s="15">
        <v>43430</v>
      </c>
      <c r="L72" s="10">
        <v>708494.74947707029</v>
      </c>
      <c r="M72" s="10">
        <v>115671.4</v>
      </c>
      <c r="N72" s="10">
        <v>286304.75</v>
      </c>
      <c r="O72" s="10">
        <v>307712.02</v>
      </c>
      <c r="P72" s="10">
        <v>144206.32999999999</v>
      </c>
      <c r="Q72" s="10"/>
      <c r="R72" s="9">
        <f t="shared" si="3"/>
        <v>423383.42000000004</v>
      </c>
    </row>
    <row r="73" spans="1:22" s="16" customFormat="1" x14ac:dyDescent="0.25">
      <c r="A73" s="16" t="str">
        <f t="shared" si="4"/>
        <v>3106</v>
      </c>
      <c r="B73" s="11"/>
      <c r="C73" s="14">
        <v>3</v>
      </c>
      <c r="D73" s="14">
        <v>106</v>
      </c>
      <c r="E73" s="57">
        <v>3106</v>
      </c>
      <c r="F73" s="14">
        <v>77.67</v>
      </c>
      <c r="G73" s="14" t="s">
        <v>9</v>
      </c>
      <c r="H73" s="14" t="s">
        <v>64</v>
      </c>
      <c r="I73" s="14" t="s">
        <v>64</v>
      </c>
      <c r="J73" s="14"/>
      <c r="K73" s="15">
        <v>43224.677118055559</v>
      </c>
      <c r="L73" s="10">
        <v>534406.89</v>
      </c>
      <c r="M73" s="11">
        <v>534406.89</v>
      </c>
      <c r="N73" s="10">
        <v>534406.89</v>
      </c>
      <c r="O73" s="10"/>
      <c r="P73" s="10"/>
      <c r="Q73" s="10"/>
      <c r="R73" s="9">
        <f t="shared" si="3"/>
        <v>534406.89</v>
      </c>
      <c r="U73" s="16" t="b">
        <f>M73=N73</f>
        <v>1</v>
      </c>
    </row>
    <row r="74" spans="1:22" x14ac:dyDescent="0.25">
      <c r="A74" t="str">
        <f t="shared" si="4"/>
        <v>3107</v>
      </c>
      <c r="C74" s="14">
        <v>3</v>
      </c>
      <c r="D74" s="14">
        <v>107</v>
      </c>
      <c r="E74" s="52">
        <v>3107</v>
      </c>
      <c r="F74" s="14">
        <v>65.2</v>
      </c>
      <c r="G74" s="14" t="s">
        <v>6</v>
      </c>
      <c r="H74" s="3"/>
      <c r="I74" s="3"/>
      <c r="J74" s="3"/>
      <c r="K74" s="15"/>
      <c r="L74" s="10"/>
      <c r="M74" s="9"/>
      <c r="N74" s="9"/>
      <c r="O74" s="9"/>
      <c r="P74" s="9"/>
      <c r="Q74" s="9">
        <v>642808.01007541036</v>
      </c>
      <c r="R74" s="9">
        <f t="shared" si="3"/>
        <v>642808.01007541036</v>
      </c>
      <c r="V74" t="s">
        <v>255</v>
      </c>
    </row>
    <row r="75" spans="1:22" s="16" customFormat="1" x14ac:dyDescent="0.25">
      <c r="A75" s="16" t="str">
        <f t="shared" si="4"/>
        <v>3108</v>
      </c>
      <c r="B75" s="11"/>
      <c r="C75" s="14">
        <v>3</v>
      </c>
      <c r="D75" s="14">
        <v>108</v>
      </c>
      <c r="E75" s="57">
        <v>3108</v>
      </c>
      <c r="F75" s="14"/>
      <c r="G75" s="14" t="s">
        <v>7</v>
      </c>
      <c r="H75" s="14" t="s">
        <v>65</v>
      </c>
      <c r="I75" s="14" t="s">
        <v>65</v>
      </c>
      <c r="J75" s="14" t="s">
        <v>65</v>
      </c>
      <c r="K75" s="15">
        <v>41970.610127314816</v>
      </c>
      <c r="L75" s="10">
        <v>435890</v>
      </c>
      <c r="M75" s="10">
        <v>334333.15000000002</v>
      </c>
      <c r="N75" s="10">
        <v>339062.66999999993</v>
      </c>
      <c r="O75" s="10">
        <v>294635.64999999973</v>
      </c>
      <c r="P75" s="10">
        <v>288255.37000000005</v>
      </c>
      <c r="Q75" s="10"/>
      <c r="R75" s="9">
        <f t="shared" si="3"/>
        <v>628968.79999999981</v>
      </c>
    </row>
    <row r="76" spans="1:22" x14ac:dyDescent="0.25">
      <c r="A76" t="str">
        <f t="shared" si="4"/>
        <v>3201</v>
      </c>
      <c r="C76" s="14">
        <v>3</v>
      </c>
      <c r="D76" s="14">
        <v>201</v>
      </c>
      <c r="E76" s="52">
        <v>3201</v>
      </c>
      <c r="F76" s="14">
        <v>77.67</v>
      </c>
      <c r="G76" s="14" t="s">
        <v>134</v>
      </c>
      <c r="H76" s="3"/>
      <c r="I76" s="3"/>
      <c r="J76" s="3"/>
      <c r="K76" s="15"/>
      <c r="L76" s="10"/>
      <c r="M76" s="9"/>
      <c r="N76" s="9"/>
      <c r="O76" s="9"/>
      <c r="P76" s="9"/>
      <c r="Q76" s="9">
        <v>750511.16610839602</v>
      </c>
      <c r="R76" s="9">
        <f t="shared" si="3"/>
        <v>750511.16610839602</v>
      </c>
      <c r="V76" t="s">
        <v>255</v>
      </c>
    </row>
    <row r="77" spans="1:22" s="16" customFormat="1" x14ac:dyDescent="0.25">
      <c r="A77" s="16" t="str">
        <f t="shared" si="4"/>
        <v>3202</v>
      </c>
      <c r="B77" s="11"/>
      <c r="C77" s="14">
        <v>3</v>
      </c>
      <c r="D77" s="14">
        <v>202</v>
      </c>
      <c r="E77" s="57">
        <v>3202</v>
      </c>
      <c r="F77" s="14"/>
      <c r="G77" s="14" t="s">
        <v>7</v>
      </c>
      <c r="H77" s="14" t="s">
        <v>66</v>
      </c>
      <c r="I77" s="14" t="s">
        <v>66</v>
      </c>
      <c r="J77" s="14" t="s">
        <v>66</v>
      </c>
      <c r="K77" s="15">
        <v>41758.495324074072</v>
      </c>
      <c r="L77" s="10">
        <v>514620</v>
      </c>
      <c r="M77" s="10">
        <v>110336.57</v>
      </c>
      <c r="N77" s="10">
        <v>110336.57000000004</v>
      </c>
      <c r="O77" s="10">
        <v>648797.65</v>
      </c>
      <c r="P77" s="10">
        <v>668033.40999999992</v>
      </c>
      <c r="Q77" s="10"/>
      <c r="R77" s="9">
        <f t="shared" si="3"/>
        <v>759134.22</v>
      </c>
    </row>
    <row r="78" spans="1:22" s="16" customFormat="1" x14ac:dyDescent="0.25">
      <c r="A78" s="16" t="str">
        <f t="shared" si="4"/>
        <v>3205</v>
      </c>
      <c r="B78" s="11"/>
      <c r="C78" s="14">
        <v>3</v>
      </c>
      <c r="D78" s="14">
        <v>205</v>
      </c>
      <c r="E78" s="57">
        <v>3205</v>
      </c>
      <c r="F78" s="14">
        <v>77.67</v>
      </c>
      <c r="G78" s="14" t="s">
        <v>9</v>
      </c>
      <c r="H78" s="14" t="s">
        <v>69</v>
      </c>
      <c r="I78" s="14" t="s">
        <v>69</v>
      </c>
      <c r="J78" s="14"/>
      <c r="K78" s="15">
        <v>43252.466863425929</v>
      </c>
      <c r="L78" s="10">
        <v>466970</v>
      </c>
      <c r="M78" s="60">
        <v>56970</v>
      </c>
      <c r="N78" s="10">
        <v>466970</v>
      </c>
      <c r="O78" s="10">
        <v>428722.28</v>
      </c>
      <c r="P78" s="10"/>
      <c r="Q78" s="10"/>
      <c r="R78" s="9">
        <f t="shared" si="3"/>
        <v>485692.28</v>
      </c>
    </row>
    <row r="79" spans="1:22" x14ac:dyDescent="0.25">
      <c r="A79" t="str">
        <f t="shared" si="4"/>
        <v>3206</v>
      </c>
      <c r="C79" s="14">
        <v>3</v>
      </c>
      <c r="D79" s="14">
        <v>206</v>
      </c>
      <c r="E79" s="52">
        <v>3206</v>
      </c>
      <c r="F79" s="14">
        <v>77.67</v>
      </c>
      <c r="G79" s="14" t="s">
        <v>6</v>
      </c>
      <c r="H79" s="3"/>
      <c r="I79" s="3"/>
      <c r="J79" s="3"/>
      <c r="K79" s="15"/>
      <c r="L79" s="10"/>
      <c r="M79" s="9"/>
      <c r="N79" s="9"/>
      <c r="O79" s="9"/>
      <c r="P79" s="9"/>
      <c r="Q79" s="9">
        <v>769368.23058348126</v>
      </c>
      <c r="R79" s="9">
        <f t="shared" si="3"/>
        <v>769368.23058348126</v>
      </c>
    </row>
    <row r="80" spans="1:22" s="16" customFormat="1" x14ac:dyDescent="0.25">
      <c r="A80" s="16" t="str">
        <f t="shared" si="4"/>
        <v>3208</v>
      </c>
      <c r="B80" s="11"/>
      <c r="C80" s="14">
        <v>3</v>
      </c>
      <c r="D80" s="14">
        <v>208</v>
      </c>
      <c r="E80" s="57">
        <v>3208</v>
      </c>
      <c r="F80" s="14">
        <v>65.2</v>
      </c>
      <c r="G80" s="14" t="s">
        <v>9</v>
      </c>
      <c r="H80" s="14" t="s">
        <v>71</v>
      </c>
      <c r="I80" s="14" t="s">
        <v>71</v>
      </c>
      <c r="J80" s="14"/>
      <c r="K80" s="15">
        <v>43159.707662037035</v>
      </c>
      <c r="L80" s="10">
        <v>424160</v>
      </c>
      <c r="M80" s="60">
        <v>429832.27</v>
      </c>
      <c r="N80" s="10">
        <v>429832.27000000008</v>
      </c>
      <c r="O80" s="10"/>
      <c r="P80" s="10"/>
      <c r="Q80" s="10"/>
      <c r="R80" s="9">
        <f t="shared" si="3"/>
        <v>429832.27</v>
      </c>
      <c r="U80" s="16" t="b">
        <f>M80=N80</f>
        <v>1</v>
      </c>
    </row>
    <row r="81" spans="1:22" s="16" customFormat="1" x14ac:dyDescent="0.25">
      <c r="A81" s="16" t="str">
        <f t="shared" si="4"/>
        <v>3303</v>
      </c>
      <c r="B81" s="11"/>
      <c r="C81" s="14">
        <v>3</v>
      </c>
      <c r="D81" s="14">
        <v>303</v>
      </c>
      <c r="E81" s="57">
        <v>3303</v>
      </c>
      <c r="F81" s="14">
        <v>60.24</v>
      </c>
      <c r="G81" s="14" t="s">
        <v>7</v>
      </c>
      <c r="H81" s="14"/>
      <c r="I81" s="14" t="s">
        <v>239</v>
      </c>
      <c r="J81" s="14" t="s">
        <v>239</v>
      </c>
      <c r="K81" s="15"/>
      <c r="L81" s="10"/>
      <c r="M81" s="10"/>
      <c r="N81" s="11">
        <v>3000</v>
      </c>
      <c r="O81" s="10"/>
      <c r="P81" s="10">
        <v>375000</v>
      </c>
      <c r="Q81" s="10"/>
      <c r="R81" s="9">
        <f t="shared" si="3"/>
        <v>0</v>
      </c>
      <c r="V81" s="16" t="s">
        <v>255</v>
      </c>
    </row>
    <row r="82" spans="1:22" s="16" customFormat="1" x14ac:dyDescent="0.25">
      <c r="A82" s="16" t="str">
        <f t="shared" si="4"/>
        <v>3304</v>
      </c>
      <c r="B82" s="11"/>
      <c r="C82" s="14">
        <v>3</v>
      </c>
      <c r="D82" s="14">
        <v>304</v>
      </c>
      <c r="E82" s="57">
        <v>3304</v>
      </c>
      <c r="F82" s="14"/>
      <c r="G82" s="14" t="s">
        <v>7</v>
      </c>
      <c r="H82" s="14" t="s">
        <v>73</v>
      </c>
      <c r="I82" s="14" t="s">
        <v>73</v>
      </c>
      <c r="J82" s="14" t="s">
        <v>73</v>
      </c>
      <c r="K82" s="15">
        <v>41689.359247685185</v>
      </c>
      <c r="L82" s="10">
        <v>406996</v>
      </c>
      <c r="M82" s="10">
        <v>89256.12000000001</v>
      </c>
      <c r="N82" s="10">
        <v>89256.120000000039</v>
      </c>
      <c r="O82" s="10">
        <v>532614.87</v>
      </c>
      <c r="P82" s="10">
        <v>547106.12</v>
      </c>
      <c r="Q82" s="10"/>
      <c r="R82" s="9">
        <f t="shared" si="3"/>
        <v>621870.99</v>
      </c>
    </row>
    <row r="83" spans="1:22" x14ac:dyDescent="0.25">
      <c r="A83" t="str">
        <f t="shared" si="4"/>
        <v>3305</v>
      </c>
      <c r="C83" s="14">
        <v>3</v>
      </c>
      <c r="D83" s="44">
        <v>305</v>
      </c>
      <c r="E83" s="52">
        <v>3305</v>
      </c>
      <c r="F83" s="14">
        <v>77.67</v>
      </c>
      <c r="G83" s="14" t="s">
        <v>134</v>
      </c>
      <c r="H83" s="3"/>
      <c r="I83" s="3"/>
      <c r="J83" s="3"/>
      <c r="K83" s="15"/>
      <c r="L83" s="10"/>
      <c r="M83" s="9"/>
      <c r="N83" s="9"/>
      <c r="O83" s="9"/>
      <c r="P83" s="9"/>
      <c r="Q83" s="9">
        <v>757998.25673249399</v>
      </c>
      <c r="R83" s="9">
        <f t="shared" si="3"/>
        <v>757998.25673249399</v>
      </c>
      <c r="V83" t="s">
        <v>255</v>
      </c>
    </row>
    <row r="84" spans="1:22" x14ac:dyDescent="0.25">
      <c r="A84" t="str">
        <f t="shared" si="4"/>
        <v>3306</v>
      </c>
      <c r="C84" s="14">
        <v>3</v>
      </c>
      <c r="D84" s="14">
        <v>306</v>
      </c>
      <c r="E84" s="52">
        <v>3306</v>
      </c>
      <c r="F84" s="14">
        <v>77.67</v>
      </c>
      <c r="G84" s="14" t="s">
        <v>6</v>
      </c>
      <c r="H84" s="3"/>
      <c r="I84" s="3"/>
      <c r="J84" s="3"/>
      <c r="K84" s="15"/>
      <c r="L84" s="10"/>
      <c r="M84" s="9"/>
      <c r="N84" s="9"/>
      <c r="O84" s="9"/>
      <c r="P84" s="9"/>
      <c r="Q84" s="9">
        <v>757998.25673249399</v>
      </c>
      <c r="R84" s="9">
        <f t="shared" si="3"/>
        <v>757998.25673249399</v>
      </c>
    </row>
    <row r="85" spans="1:22" x14ac:dyDescent="0.25">
      <c r="A85" t="str">
        <f t="shared" si="4"/>
        <v>3401</v>
      </c>
      <c r="C85" s="14">
        <v>3</v>
      </c>
      <c r="D85" s="14">
        <v>401</v>
      </c>
      <c r="E85" s="52">
        <v>3401</v>
      </c>
      <c r="F85" s="14">
        <v>77.67</v>
      </c>
      <c r="G85" s="14" t="s">
        <v>6</v>
      </c>
      <c r="H85" s="3"/>
      <c r="I85" s="3"/>
      <c r="J85" s="3"/>
      <c r="K85" s="15"/>
      <c r="L85" s="10"/>
      <c r="M85" s="9"/>
      <c r="N85" s="9"/>
      <c r="O85" s="9"/>
      <c r="P85" s="9"/>
      <c r="Q85" s="9">
        <v>773369.3742132202</v>
      </c>
      <c r="R85" s="9">
        <f t="shared" si="3"/>
        <v>773369.3742132202</v>
      </c>
    </row>
    <row r="86" spans="1:22" x14ac:dyDescent="0.25">
      <c r="A86" t="str">
        <f t="shared" si="4"/>
        <v>3402</v>
      </c>
      <c r="C86" s="14">
        <v>3</v>
      </c>
      <c r="D86" s="14">
        <v>402</v>
      </c>
      <c r="E86" s="52">
        <v>3402</v>
      </c>
      <c r="F86" s="14">
        <v>77.67</v>
      </c>
      <c r="G86" s="14" t="s">
        <v>6</v>
      </c>
      <c r="H86" s="3"/>
      <c r="I86" s="3"/>
      <c r="J86" s="3"/>
      <c r="K86" s="15"/>
      <c r="L86" s="10"/>
      <c r="M86" s="9"/>
      <c r="N86" s="9"/>
      <c r="O86" s="9"/>
      <c r="P86" s="9"/>
      <c r="Q86" s="9">
        <v>750511.16610839602</v>
      </c>
      <c r="R86" s="9">
        <f t="shared" si="3"/>
        <v>750511.16610839602</v>
      </c>
    </row>
    <row r="87" spans="1:22" s="16" customFormat="1" x14ac:dyDescent="0.25">
      <c r="A87" s="16" t="str">
        <f t="shared" si="4"/>
        <v>3403</v>
      </c>
      <c r="B87" s="11"/>
      <c r="C87" s="14">
        <v>3</v>
      </c>
      <c r="D87" s="14">
        <v>403</v>
      </c>
      <c r="E87" s="57">
        <v>3403</v>
      </c>
      <c r="F87" s="14"/>
      <c r="G87" s="14" t="s">
        <v>9</v>
      </c>
      <c r="H87" s="14" t="s">
        <v>76</v>
      </c>
      <c r="I87" s="14" t="s">
        <v>76</v>
      </c>
      <c r="J87" s="14"/>
      <c r="K87" s="15">
        <v>43203.698368055557</v>
      </c>
      <c r="L87" s="10">
        <v>355041.2</v>
      </c>
      <c r="M87" s="10">
        <v>364873.87</v>
      </c>
      <c r="N87" s="10">
        <v>364873.87</v>
      </c>
      <c r="O87" s="10"/>
      <c r="P87" s="10"/>
      <c r="Q87" s="10"/>
      <c r="R87" s="9">
        <f t="shared" si="3"/>
        <v>364873.87</v>
      </c>
      <c r="U87" s="16" t="b">
        <f>M87=N87</f>
        <v>1</v>
      </c>
    </row>
    <row r="88" spans="1:22" s="16" customFormat="1" x14ac:dyDescent="0.25">
      <c r="A88" s="16" t="str">
        <f t="shared" si="4"/>
        <v>3404</v>
      </c>
      <c r="B88" s="11"/>
      <c r="C88" s="14">
        <v>3</v>
      </c>
      <c r="D88" s="14">
        <v>404</v>
      </c>
      <c r="E88" s="57">
        <v>3404</v>
      </c>
      <c r="F88" s="14">
        <v>60.24</v>
      </c>
      <c r="G88" s="14" t="s">
        <v>9</v>
      </c>
      <c r="H88" s="14" t="s">
        <v>77</v>
      </c>
      <c r="I88" s="14" t="s">
        <v>77</v>
      </c>
      <c r="J88" s="14"/>
      <c r="K88" s="15">
        <v>43196.455648148149</v>
      </c>
      <c r="L88" s="10">
        <v>385600</v>
      </c>
      <c r="M88" s="10">
        <v>398283.76</v>
      </c>
      <c r="N88" s="10">
        <v>412134</v>
      </c>
      <c r="O88" s="10">
        <v>6925.11</v>
      </c>
      <c r="P88" s="10"/>
      <c r="Q88" s="10"/>
      <c r="R88" s="9">
        <f t="shared" si="3"/>
        <v>405208.87</v>
      </c>
    </row>
    <row r="89" spans="1:22" x14ac:dyDescent="0.25">
      <c r="A89" t="str">
        <f t="shared" si="4"/>
        <v>3405</v>
      </c>
      <c r="C89" s="14">
        <v>3</v>
      </c>
      <c r="D89" s="14">
        <v>405</v>
      </c>
      <c r="E89" s="52">
        <v>3405</v>
      </c>
      <c r="F89" s="14">
        <v>77.67</v>
      </c>
      <c r="G89" s="14" t="s">
        <v>6</v>
      </c>
      <c r="H89" s="3"/>
      <c r="I89" s="3"/>
      <c r="J89" s="3"/>
      <c r="K89" s="15"/>
      <c r="L89" s="10"/>
      <c r="M89" s="9"/>
      <c r="N89" s="9"/>
      <c r="O89" s="9"/>
      <c r="P89" s="9"/>
      <c r="Q89" s="9">
        <v>769368.23058348126</v>
      </c>
      <c r="R89" s="9">
        <f t="shared" si="3"/>
        <v>769368.23058348126</v>
      </c>
    </row>
    <row r="90" spans="1:22" x14ac:dyDescent="0.25">
      <c r="A90" t="str">
        <f t="shared" si="4"/>
        <v>3406</v>
      </c>
      <c r="C90" s="14">
        <v>3</v>
      </c>
      <c r="D90" s="14">
        <v>406</v>
      </c>
      <c r="E90" s="52">
        <v>3406</v>
      </c>
      <c r="F90" s="14">
        <v>77.67</v>
      </c>
      <c r="G90" s="14" t="s">
        <v>6</v>
      </c>
      <c r="H90" s="3"/>
      <c r="I90" s="3"/>
      <c r="J90" s="3"/>
      <c r="K90" s="15"/>
      <c r="L90" s="10"/>
      <c r="M90" s="9"/>
      <c r="N90" s="9"/>
      <c r="O90" s="9"/>
      <c r="P90" s="9"/>
      <c r="Q90" s="9">
        <v>764416.25696836587</v>
      </c>
      <c r="R90" s="9">
        <f t="shared" si="3"/>
        <v>764416.25696836587</v>
      </c>
    </row>
    <row r="91" spans="1:22" x14ac:dyDescent="0.25">
      <c r="A91" t="str">
        <f t="shared" si="4"/>
        <v>3408</v>
      </c>
      <c r="C91" s="14">
        <v>3</v>
      </c>
      <c r="D91" s="14">
        <v>408</v>
      </c>
      <c r="E91" s="52">
        <v>3408</v>
      </c>
      <c r="F91" s="14">
        <v>65.2</v>
      </c>
      <c r="G91" s="14" t="s">
        <v>6</v>
      </c>
      <c r="H91" s="3"/>
      <c r="I91" s="3"/>
      <c r="J91" s="3"/>
      <c r="K91" s="15"/>
      <c r="L91" s="10"/>
      <c r="M91" s="9"/>
      <c r="N91" s="9"/>
      <c r="O91" s="9"/>
      <c r="P91" s="9"/>
      <c r="Q91" s="9">
        <v>662188.19187171361</v>
      </c>
      <c r="R91" s="9">
        <f t="shared" si="3"/>
        <v>662188.19187171361</v>
      </c>
      <c r="V91" t="s">
        <v>255</v>
      </c>
    </row>
    <row r="92" spans="1:22" x14ac:dyDescent="0.25">
      <c r="A92" t="str">
        <f t="shared" si="4"/>
        <v>3503</v>
      </c>
      <c r="C92" s="14">
        <v>3</v>
      </c>
      <c r="D92" s="14">
        <v>503</v>
      </c>
      <c r="E92" s="52">
        <v>3503</v>
      </c>
      <c r="F92" s="14">
        <v>121.19</v>
      </c>
      <c r="G92" s="14" t="s">
        <v>6</v>
      </c>
      <c r="H92" s="3"/>
      <c r="I92" s="3"/>
      <c r="J92" s="3"/>
      <c r="K92" s="15"/>
      <c r="L92" s="10"/>
      <c r="M92" s="9"/>
      <c r="N92" s="9"/>
      <c r="O92" s="9"/>
      <c r="P92" s="9"/>
      <c r="Q92" s="9">
        <v>862075.79161527392</v>
      </c>
      <c r="R92" s="9">
        <f t="shared" si="3"/>
        <v>862075.79161527392</v>
      </c>
      <c r="V92" t="s">
        <v>255</v>
      </c>
    </row>
    <row r="93" spans="1:22" x14ac:dyDescent="0.25">
      <c r="A93" t="str">
        <f t="shared" si="4"/>
        <v>3504</v>
      </c>
      <c r="C93" s="14">
        <v>3</v>
      </c>
      <c r="D93" s="14">
        <v>504</v>
      </c>
      <c r="E93" s="52">
        <v>3504</v>
      </c>
      <c r="F93" s="14">
        <v>121.19</v>
      </c>
      <c r="G93" s="14" t="s">
        <v>6</v>
      </c>
      <c r="H93" s="3"/>
      <c r="I93" s="3"/>
      <c r="J93" s="3"/>
      <c r="K93" s="15"/>
      <c r="L93" s="10"/>
      <c r="M93" s="9"/>
      <c r="N93" s="9"/>
      <c r="O93" s="9"/>
      <c r="P93" s="9"/>
      <c r="Q93" s="9">
        <v>862075.79161527392</v>
      </c>
      <c r="R93" s="9">
        <f t="shared" si="3"/>
        <v>862075.79161527392</v>
      </c>
      <c r="V93" t="s">
        <v>255</v>
      </c>
    </row>
    <row r="94" spans="1:22" x14ac:dyDescent="0.25">
      <c r="A94" t="str">
        <f t="shared" si="4"/>
        <v>3506</v>
      </c>
      <c r="C94" s="14">
        <v>3</v>
      </c>
      <c r="D94" s="14">
        <v>506</v>
      </c>
      <c r="E94" s="52">
        <v>3506</v>
      </c>
      <c r="F94" s="14">
        <v>154.30000000000001</v>
      </c>
      <c r="G94" s="14" t="s">
        <v>6</v>
      </c>
      <c r="H94" s="3"/>
      <c r="I94" s="3"/>
      <c r="J94" s="3"/>
      <c r="K94" s="15"/>
      <c r="L94" s="10"/>
      <c r="M94" s="9"/>
      <c r="N94" s="9"/>
      <c r="O94" s="9"/>
      <c r="P94" s="9"/>
      <c r="Q94" s="9">
        <v>1180648.2639141507</v>
      </c>
      <c r="R94" s="9">
        <f t="shared" si="3"/>
        <v>1180648.2639141507</v>
      </c>
      <c r="V94" t="s">
        <v>255</v>
      </c>
    </row>
    <row r="95" spans="1:22" s="16" customFormat="1" x14ac:dyDescent="0.25">
      <c r="A95" s="16" t="str">
        <f t="shared" si="4"/>
        <v>3507</v>
      </c>
      <c r="B95" s="11"/>
      <c r="C95" s="14">
        <v>3</v>
      </c>
      <c r="D95" s="14">
        <v>507</v>
      </c>
      <c r="E95" s="57">
        <v>3507</v>
      </c>
      <c r="F95" s="14"/>
      <c r="G95" s="14" t="s">
        <v>7</v>
      </c>
      <c r="H95" s="14" t="s">
        <v>79</v>
      </c>
      <c r="I95" s="14" t="s">
        <v>79</v>
      </c>
      <c r="J95" s="14" t="s">
        <v>79</v>
      </c>
      <c r="K95" s="15">
        <v>41689.360995370371</v>
      </c>
      <c r="L95" s="10">
        <v>753948</v>
      </c>
      <c r="M95" s="10">
        <v>137672.78</v>
      </c>
      <c r="N95" s="10">
        <v>137672.78</v>
      </c>
      <c r="O95" s="10">
        <v>1045164.5199999999</v>
      </c>
      <c r="P95" s="10">
        <v>1075616.82</v>
      </c>
      <c r="Q95" s="10"/>
      <c r="R95" s="9">
        <f t="shared" si="3"/>
        <v>1182837.2999999998</v>
      </c>
    </row>
    <row r="96" spans="1:22" s="16" customFormat="1" x14ac:dyDescent="0.25">
      <c r="A96" s="16" t="str">
        <f t="shared" si="4"/>
        <v>3508</v>
      </c>
      <c r="B96" s="11"/>
      <c r="C96" s="14">
        <v>3</v>
      </c>
      <c r="D96" s="14">
        <v>508</v>
      </c>
      <c r="E96" s="57">
        <v>3508</v>
      </c>
      <c r="F96" s="14"/>
      <c r="G96" s="14" t="s">
        <v>7</v>
      </c>
      <c r="H96" s="14" t="s">
        <v>80</v>
      </c>
      <c r="I96" s="14" t="s">
        <v>80</v>
      </c>
      <c r="J96" s="14" t="s">
        <v>80</v>
      </c>
      <c r="K96" s="15">
        <v>42752.393321759257</v>
      </c>
      <c r="L96" s="10">
        <v>793508.16</v>
      </c>
      <c r="M96" s="10">
        <v>236967.87</v>
      </c>
      <c r="N96" s="10">
        <v>259219.88999999998</v>
      </c>
      <c r="O96" s="10">
        <v>1117386.5700000008</v>
      </c>
      <c r="P96" s="10">
        <v>1097375.5100000007</v>
      </c>
      <c r="Q96" s="10"/>
      <c r="R96" s="9">
        <f t="shared" si="3"/>
        <v>1354354.4400000009</v>
      </c>
    </row>
    <row r="97" spans="1:21" s="16" customFormat="1" x14ac:dyDescent="0.25">
      <c r="A97" s="16" t="str">
        <f t="shared" si="4"/>
        <v>1103</v>
      </c>
      <c r="B97" s="11"/>
      <c r="C97" s="14">
        <v>1</v>
      </c>
      <c r="D97" s="14">
        <v>103</v>
      </c>
      <c r="E97" s="57">
        <v>1103</v>
      </c>
      <c r="F97" s="14">
        <v>65.2</v>
      </c>
      <c r="G97" s="14" t="s">
        <v>9</v>
      </c>
      <c r="H97" s="14" t="s">
        <v>10</v>
      </c>
      <c r="I97" s="14" t="s">
        <v>10</v>
      </c>
      <c r="J97" s="14"/>
      <c r="K97" s="15">
        <v>41688.645925925928</v>
      </c>
      <c r="L97" s="10">
        <v>367280</v>
      </c>
      <c r="M97" s="10">
        <v>451357.57999999984</v>
      </c>
      <c r="N97" s="10">
        <v>451357.57999999984</v>
      </c>
      <c r="O97" s="10"/>
      <c r="P97" s="10"/>
      <c r="Q97" s="10"/>
      <c r="R97" s="9">
        <f t="shared" si="3"/>
        <v>451357.57999999984</v>
      </c>
      <c r="U97" s="16" t="b">
        <f t="shared" ref="U97:U106" si="5">M97=N97</f>
        <v>1</v>
      </c>
    </row>
    <row r="98" spans="1:21" s="16" customFormat="1" x14ac:dyDescent="0.25">
      <c r="A98" s="16" t="str">
        <f t="shared" si="4"/>
        <v>1104</v>
      </c>
      <c r="B98" s="11"/>
      <c r="C98" s="14">
        <v>1</v>
      </c>
      <c r="D98" s="14">
        <v>104</v>
      </c>
      <c r="E98" s="57">
        <v>1104</v>
      </c>
      <c r="F98" s="14">
        <v>65.2</v>
      </c>
      <c r="G98" s="14" t="s">
        <v>9</v>
      </c>
      <c r="H98" s="14" t="s">
        <v>11</v>
      </c>
      <c r="I98" s="14" t="s">
        <v>11</v>
      </c>
      <c r="J98" s="14"/>
      <c r="K98" s="15">
        <v>41688.646122685182</v>
      </c>
      <c r="L98" s="10">
        <v>382689</v>
      </c>
      <c r="M98" s="10">
        <v>432754.51</v>
      </c>
      <c r="N98" s="10">
        <v>432754.51</v>
      </c>
      <c r="O98" s="10"/>
      <c r="P98" s="10"/>
      <c r="Q98" s="10"/>
      <c r="R98" s="9">
        <f t="shared" si="3"/>
        <v>432754.51</v>
      </c>
      <c r="S98" s="16" t="e">
        <f>VLOOKUP(A98,VMD!$B$3:$F$111,6,FALSE)</f>
        <v>#REF!</v>
      </c>
      <c r="U98" s="16" t="b">
        <f t="shared" si="5"/>
        <v>1</v>
      </c>
    </row>
    <row r="99" spans="1:21" s="16" customFormat="1" x14ac:dyDescent="0.25">
      <c r="A99" s="16" t="str">
        <f t="shared" si="4"/>
        <v>1105</v>
      </c>
      <c r="B99" s="11"/>
      <c r="C99" s="14">
        <v>1</v>
      </c>
      <c r="D99" s="14">
        <v>105</v>
      </c>
      <c r="E99" s="57">
        <v>1105</v>
      </c>
      <c r="F99" s="14">
        <v>77.67</v>
      </c>
      <c r="G99" s="14" t="s">
        <v>9</v>
      </c>
      <c r="H99" s="14" t="s">
        <v>12</v>
      </c>
      <c r="I99" s="14" t="s">
        <v>12</v>
      </c>
      <c r="J99" s="14"/>
      <c r="K99" s="15">
        <v>41892.579618055555</v>
      </c>
      <c r="L99" s="10">
        <v>506577</v>
      </c>
      <c r="M99" s="10">
        <v>579168.66999999993</v>
      </c>
      <c r="N99" s="10">
        <v>579168.66999999993</v>
      </c>
      <c r="O99" s="10"/>
      <c r="P99" s="10"/>
      <c r="Q99" s="10"/>
      <c r="R99" s="9">
        <f t="shared" si="3"/>
        <v>579168.66999999993</v>
      </c>
      <c r="U99" s="16" t="b">
        <f t="shared" si="5"/>
        <v>1</v>
      </c>
    </row>
    <row r="100" spans="1:21" s="16" customFormat="1" x14ac:dyDescent="0.25">
      <c r="A100" s="16" t="str">
        <f t="shared" si="4"/>
        <v>1107</v>
      </c>
      <c r="B100" s="11"/>
      <c r="C100" s="14">
        <v>1</v>
      </c>
      <c r="D100" s="14">
        <v>107</v>
      </c>
      <c r="E100" s="57">
        <v>1107</v>
      </c>
      <c r="F100" s="14"/>
      <c r="G100" s="14" t="s">
        <v>9</v>
      </c>
      <c r="H100" s="14" t="s">
        <v>13</v>
      </c>
      <c r="I100" s="14" t="s">
        <v>13</v>
      </c>
      <c r="J100" s="14"/>
      <c r="K100" s="15">
        <v>42725.451666666668</v>
      </c>
      <c r="L100" s="10">
        <v>470000</v>
      </c>
      <c r="M100" s="10">
        <v>472722.49</v>
      </c>
      <c r="N100" s="10">
        <v>472722.49</v>
      </c>
      <c r="O100" s="10"/>
      <c r="P100" s="10"/>
      <c r="Q100" s="10"/>
      <c r="R100" s="9">
        <f t="shared" si="3"/>
        <v>472722.49</v>
      </c>
      <c r="S100" s="16" t="e">
        <f>VLOOKUP(A100,VMD!$B$3:$F$111,6,FALSE)</f>
        <v>#REF!</v>
      </c>
      <c r="U100" s="16" t="b">
        <f t="shared" si="5"/>
        <v>1</v>
      </c>
    </row>
    <row r="101" spans="1:21" s="16" customFormat="1" x14ac:dyDescent="0.25">
      <c r="A101" s="16" t="str">
        <f t="shared" si="4"/>
        <v>1108</v>
      </c>
      <c r="B101" s="11"/>
      <c r="C101" s="14">
        <v>1</v>
      </c>
      <c r="D101" s="14">
        <v>108</v>
      </c>
      <c r="E101" s="57">
        <v>1108</v>
      </c>
      <c r="F101" s="14"/>
      <c r="G101" s="14" t="s">
        <v>9</v>
      </c>
      <c r="H101" s="14" t="s">
        <v>14</v>
      </c>
      <c r="I101" s="14" t="s">
        <v>14</v>
      </c>
      <c r="J101" s="14"/>
      <c r="K101" s="15">
        <v>43003.401412037034</v>
      </c>
      <c r="L101" s="10">
        <v>366320</v>
      </c>
      <c r="M101" s="10">
        <v>366320</v>
      </c>
      <c r="N101" s="10">
        <v>366320</v>
      </c>
      <c r="O101" s="10"/>
      <c r="P101" s="10"/>
      <c r="Q101" s="10"/>
      <c r="R101" s="9">
        <f t="shared" si="3"/>
        <v>366320</v>
      </c>
      <c r="S101" s="16" t="e">
        <f>VLOOKUP(A101,VMD!$B$3:$F$111,6,FALSE)</f>
        <v>#REF!</v>
      </c>
      <c r="U101" s="16" t="b">
        <f t="shared" si="5"/>
        <v>1</v>
      </c>
    </row>
    <row r="102" spans="1:21" s="16" customFormat="1" x14ac:dyDescent="0.25">
      <c r="A102" s="16" t="str">
        <f t="shared" si="4"/>
        <v>1201</v>
      </c>
      <c r="B102" s="11"/>
      <c r="C102" s="14">
        <v>1</v>
      </c>
      <c r="D102" s="14">
        <v>201</v>
      </c>
      <c r="E102" s="57">
        <v>1201</v>
      </c>
      <c r="F102" s="14"/>
      <c r="G102" s="14" t="s">
        <v>9</v>
      </c>
      <c r="H102" s="14" t="s">
        <v>15</v>
      </c>
      <c r="I102" s="14" t="s">
        <v>15</v>
      </c>
      <c r="J102" s="14"/>
      <c r="K102" s="15">
        <v>41689.361875000002</v>
      </c>
      <c r="L102" s="10">
        <v>543018.88</v>
      </c>
      <c r="M102" s="10">
        <v>658598.56000000006</v>
      </c>
      <c r="N102" s="10">
        <v>658598.56000000006</v>
      </c>
      <c r="O102" s="10"/>
      <c r="P102" s="10"/>
      <c r="Q102" s="10"/>
      <c r="R102" s="9">
        <f t="shared" si="3"/>
        <v>658598.56000000006</v>
      </c>
      <c r="U102" s="16" t="b">
        <f t="shared" si="5"/>
        <v>1</v>
      </c>
    </row>
    <row r="103" spans="1:21" s="16" customFormat="1" x14ac:dyDescent="0.25">
      <c r="A103" s="16" t="str">
        <f t="shared" si="4"/>
        <v>1202</v>
      </c>
      <c r="B103" s="11"/>
      <c r="C103" s="14">
        <v>1</v>
      </c>
      <c r="D103" s="14">
        <v>202</v>
      </c>
      <c r="E103" s="57">
        <v>1202</v>
      </c>
      <c r="F103" s="14">
        <v>77.67</v>
      </c>
      <c r="G103" s="14" t="s">
        <v>9</v>
      </c>
      <c r="H103" s="14" t="s">
        <v>16</v>
      </c>
      <c r="I103" s="14" t="s">
        <v>16</v>
      </c>
      <c r="J103" s="14"/>
      <c r="K103" s="15">
        <v>41764.687037037038</v>
      </c>
      <c r="L103" s="10">
        <v>528915</v>
      </c>
      <c r="M103" s="10">
        <v>607179.19999999995</v>
      </c>
      <c r="N103" s="10">
        <v>607179.19999999995</v>
      </c>
      <c r="O103" s="10"/>
      <c r="P103" s="10"/>
      <c r="Q103" s="10"/>
      <c r="R103" s="9">
        <f t="shared" si="3"/>
        <v>607179.19999999995</v>
      </c>
      <c r="U103" s="16" t="b">
        <f t="shared" si="5"/>
        <v>1</v>
      </c>
    </row>
    <row r="104" spans="1:21" s="16" customFormat="1" x14ac:dyDescent="0.25">
      <c r="A104" s="16" t="str">
        <f t="shared" si="4"/>
        <v>1203</v>
      </c>
      <c r="B104" s="11"/>
      <c r="C104" s="14">
        <v>1</v>
      </c>
      <c r="D104" s="14">
        <v>203</v>
      </c>
      <c r="E104" s="57">
        <v>1203</v>
      </c>
      <c r="F104" s="14">
        <v>65.2</v>
      </c>
      <c r="G104" s="14" t="s">
        <v>9</v>
      </c>
      <c r="H104" s="14" t="s">
        <v>17</v>
      </c>
      <c r="I104" s="14" t="s">
        <v>17</v>
      </c>
      <c r="J104" s="14"/>
      <c r="K104" s="15">
        <v>41688.646701388891</v>
      </c>
      <c r="L104" s="10">
        <v>406931</v>
      </c>
      <c r="M104" s="10">
        <v>484554.02</v>
      </c>
      <c r="N104" s="10">
        <v>484554.02</v>
      </c>
      <c r="O104" s="10"/>
      <c r="P104" s="10"/>
      <c r="Q104" s="10"/>
      <c r="R104" s="9">
        <f t="shared" si="3"/>
        <v>484554.02</v>
      </c>
      <c r="U104" s="16" t="b">
        <f t="shared" si="5"/>
        <v>1</v>
      </c>
    </row>
    <row r="105" spans="1:21" s="16" customFormat="1" x14ac:dyDescent="0.25">
      <c r="A105" s="16" t="str">
        <f t="shared" si="4"/>
        <v>1204</v>
      </c>
      <c r="B105" s="11"/>
      <c r="C105" s="14">
        <v>1</v>
      </c>
      <c r="D105" s="14">
        <v>204</v>
      </c>
      <c r="E105" s="57">
        <v>1204</v>
      </c>
      <c r="F105" s="14">
        <v>65.2</v>
      </c>
      <c r="G105" s="14" t="s">
        <v>9</v>
      </c>
      <c r="H105" s="14" t="s">
        <v>18</v>
      </c>
      <c r="I105" s="14" t="s">
        <v>18</v>
      </c>
      <c r="J105" s="14"/>
      <c r="K105" s="15">
        <v>42864.727858796294</v>
      </c>
      <c r="L105" s="10">
        <v>467050.74</v>
      </c>
      <c r="M105" s="10">
        <v>467050.74</v>
      </c>
      <c r="N105" s="10">
        <v>467050.74</v>
      </c>
      <c r="O105" s="10"/>
      <c r="P105" s="10"/>
      <c r="Q105" s="10"/>
      <c r="R105" s="9">
        <f t="shared" si="3"/>
        <v>467050.74</v>
      </c>
      <c r="U105" s="16" t="b">
        <f t="shared" si="5"/>
        <v>1</v>
      </c>
    </row>
    <row r="106" spans="1:21" s="16" customFormat="1" x14ac:dyDescent="0.25">
      <c r="A106" s="16" t="str">
        <f t="shared" si="4"/>
        <v>1205</v>
      </c>
      <c r="B106" s="11"/>
      <c r="C106" s="14">
        <v>1</v>
      </c>
      <c r="D106" s="14">
        <v>205</v>
      </c>
      <c r="E106" s="57">
        <v>1205</v>
      </c>
      <c r="F106" s="14">
        <v>77.67</v>
      </c>
      <c r="G106" s="14" t="s">
        <v>9</v>
      </c>
      <c r="H106" s="14" t="s">
        <v>19</v>
      </c>
      <c r="I106" s="14" t="s">
        <v>19</v>
      </c>
      <c r="J106" s="14"/>
      <c r="K106" s="15">
        <v>42893.553495370368</v>
      </c>
      <c r="L106" s="10">
        <v>476499.74</v>
      </c>
      <c r="M106" s="10">
        <v>476499.74</v>
      </c>
      <c r="N106" s="10">
        <v>476499.74</v>
      </c>
      <c r="O106" s="10"/>
      <c r="P106" s="10"/>
      <c r="Q106" s="10"/>
      <c r="R106" s="9">
        <f t="shared" si="3"/>
        <v>476499.74</v>
      </c>
      <c r="S106" s="16" t="e">
        <f>VLOOKUP(A106,VMD!$B$3:$F$111,6,FALSE)</f>
        <v>#REF!</v>
      </c>
      <c r="U106" s="16" t="b">
        <f t="shared" si="5"/>
        <v>1</v>
      </c>
    </row>
    <row r="107" spans="1:21" x14ac:dyDescent="0.25">
      <c r="A107" t="str">
        <f t="shared" si="4"/>
        <v>1207</v>
      </c>
      <c r="C107" s="14">
        <v>1</v>
      </c>
      <c r="D107" s="14">
        <v>207</v>
      </c>
      <c r="E107" s="52">
        <v>1207</v>
      </c>
      <c r="F107" s="14"/>
      <c r="G107" s="14" t="s">
        <v>20</v>
      </c>
      <c r="H107" s="3"/>
      <c r="I107" s="3"/>
      <c r="J107" s="3"/>
      <c r="K107" s="15"/>
      <c r="L107" s="10"/>
      <c r="M107" s="9"/>
      <c r="N107" s="9"/>
      <c r="O107" s="9"/>
      <c r="P107" s="9"/>
      <c r="Q107" s="9"/>
      <c r="R107" s="9">
        <f t="shared" si="3"/>
        <v>0</v>
      </c>
    </row>
    <row r="108" spans="1:21" s="16" customFormat="1" x14ac:dyDescent="0.25">
      <c r="A108" s="16" t="str">
        <f t="shared" si="4"/>
        <v>1208</v>
      </c>
      <c r="B108" s="11"/>
      <c r="C108" s="14">
        <v>1</v>
      </c>
      <c r="D108" s="14">
        <v>208</v>
      </c>
      <c r="E108" s="57">
        <v>1208</v>
      </c>
      <c r="F108" s="14"/>
      <c r="G108" s="14" t="s">
        <v>9</v>
      </c>
      <c r="H108" s="14" t="s">
        <v>21</v>
      </c>
      <c r="I108" s="14" t="s">
        <v>21</v>
      </c>
      <c r="J108" s="14"/>
      <c r="K108" s="15">
        <v>42949.515729166669</v>
      </c>
      <c r="L108" s="10">
        <v>430000</v>
      </c>
      <c r="M108" s="10">
        <v>433520.4</v>
      </c>
      <c r="N108" s="10">
        <v>433520.4</v>
      </c>
      <c r="O108" s="10"/>
      <c r="P108" s="10"/>
      <c r="Q108" s="10"/>
      <c r="R108" s="9">
        <f t="shared" si="3"/>
        <v>433520.4</v>
      </c>
      <c r="S108" s="16" t="e">
        <f>VLOOKUP(A108,VMD!$B$3:$F$111,6,FALSE)</f>
        <v>#REF!</v>
      </c>
      <c r="U108" s="16" t="b">
        <f>M108=N108</f>
        <v>1</v>
      </c>
    </row>
    <row r="109" spans="1:21" x14ac:dyDescent="0.25">
      <c r="A109" t="str">
        <f t="shared" si="4"/>
        <v>1302</v>
      </c>
      <c r="C109" s="14">
        <v>1</v>
      </c>
      <c r="D109" s="14">
        <v>302</v>
      </c>
      <c r="E109" s="52">
        <v>1302</v>
      </c>
      <c r="F109" s="14">
        <v>77.67</v>
      </c>
      <c r="G109" s="14" t="s">
        <v>20</v>
      </c>
      <c r="H109" s="3"/>
      <c r="I109" s="3"/>
      <c r="J109" s="3"/>
      <c r="K109" s="15"/>
      <c r="L109" s="10"/>
      <c r="M109" s="9"/>
      <c r="N109" s="9"/>
      <c r="O109" s="9"/>
      <c r="P109" s="9"/>
      <c r="Q109" s="9"/>
      <c r="R109" s="9">
        <f t="shared" si="3"/>
        <v>0</v>
      </c>
    </row>
    <row r="110" spans="1:21" s="16" customFormat="1" x14ac:dyDescent="0.25">
      <c r="A110" s="16" t="str">
        <f t="shared" si="4"/>
        <v>1303</v>
      </c>
      <c r="B110" s="11"/>
      <c r="C110" s="14">
        <v>1</v>
      </c>
      <c r="D110" s="14">
        <v>303</v>
      </c>
      <c r="E110" s="57">
        <v>1303</v>
      </c>
      <c r="F110" s="14">
        <v>65.2</v>
      </c>
      <c r="G110" s="14" t="s">
        <v>9</v>
      </c>
      <c r="H110" s="14" t="s">
        <v>22</v>
      </c>
      <c r="I110" s="14" t="s">
        <v>22</v>
      </c>
      <c r="J110" s="14"/>
      <c r="K110" s="15">
        <v>41688.646898148145</v>
      </c>
      <c r="L110" s="10">
        <v>396611</v>
      </c>
      <c r="M110" s="10">
        <v>461826.38</v>
      </c>
      <c r="N110" s="10">
        <v>461826.37999999995</v>
      </c>
      <c r="O110" s="10"/>
      <c r="P110" s="10"/>
      <c r="Q110" s="10"/>
      <c r="R110" s="9">
        <f t="shared" si="3"/>
        <v>461826.38</v>
      </c>
      <c r="U110" s="16" t="b">
        <f t="shared" ref="U110:U122" si="6">M110=N110</f>
        <v>1</v>
      </c>
    </row>
    <row r="111" spans="1:21" s="16" customFormat="1" x14ac:dyDescent="0.25">
      <c r="A111" s="16" t="str">
        <f t="shared" si="4"/>
        <v>1304</v>
      </c>
      <c r="B111" s="11"/>
      <c r="C111" s="14">
        <v>1</v>
      </c>
      <c r="D111" s="14">
        <v>304</v>
      </c>
      <c r="E111" s="57">
        <v>1304</v>
      </c>
      <c r="F111" s="14">
        <v>65.2</v>
      </c>
      <c r="G111" s="14" t="s">
        <v>9</v>
      </c>
      <c r="H111" s="14" t="s">
        <v>23</v>
      </c>
      <c r="I111" s="14" t="s">
        <v>23</v>
      </c>
      <c r="J111" s="14"/>
      <c r="K111" s="15">
        <v>41688.647060185183</v>
      </c>
      <c r="L111" s="10">
        <v>404961</v>
      </c>
      <c r="M111" s="10">
        <v>481941.65</v>
      </c>
      <c r="N111" s="10">
        <v>481941.65</v>
      </c>
      <c r="O111" s="10"/>
      <c r="P111" s="10"/>
      <c r="Q111" s="10"/>
      <c r="R111" s="9">
        <f t="shared" si="3"/>
        <v>481941.65</v>
      </c>
      <c r="U111" s="16" t="b">
        <f t="shared" si="6"/>
        <v>1</v>
      </c>
    </row>
    <row r="112" spans="1:21" s="16" customFormat="1" x14ac:dyDescent="0.25">
      <c r="A112" s="16" t="str">
        <f t="shared" si="4"/>
        <v>1305</v>
      </c>
      <c r="B112" s="11"/>
      <c r="C112" s="14">
        <v>1</v>
      </c>
      <c r="D112" s="14">
        <v>305</v>
      </c>
      <c r="E112" s="57">
        <v>1305</v>
      </c>
      <c r="F112" s="14">
        <v>77.67</v>
      </c>
      <c r="G112" s="14" t="s">
        <v>9</v>
      </c>
      <c r="H112" s="14" t="s">
        <v>24</v>
      </c>
      <c r="I112" s="14" t="s">
        <v>24</v>
      </c>
      <c r="J112" s="14"/>
      <c r="K112" s="15">
        <v>42593.475624999999</v>
      </c>
      <c r="L112" s="10">
        <v>584500</v>
      </c>
      <c r="M112" s="10">
        <v>602634.49</v>
      </c>
      <c r="N112" s="10">
        <v>602634.49</v>
      </c>
      <c r="O112" s="10"/>
      <c r="P112" s="10"/>
      <c r="Q112" s="10"/>
      <c r="R112" s="9">
        <f t="shared" si="3"/>
        <v>602634.49</v>
      </c>
      <c r="U112" s="16" t="b">
        <f t="shared" si="6"/>
        <v>1</v>
      </c>
    </row>
    <row r="113" spans="1:21" s="16" customFormat="1" x14ac:dyDescent="0.25">
      <c r="A113" s="16" t="str">
        <f t="shared" si="4"/>
        <v>1307</v>
      </c>
      <c r="B113" s="11"/>
      <c r="C113" s="14">
        <v>1</v>
      </c>
      <c r="D113" s="14">
        <v>307</v>
      </c>
      <c r="E113" s="57">
        <v>1307</v>
      </c>
      <c r="F113" s="14"/>
      <c r="G113" s="14" t="s">
        <v>9</v>
      </c>
      <c r="H113" s="14" t="s">
        <v>25</v>
      </c>
      <c r="I113" s="14" t="s">
        <v>25</v>
      </c>
      <c r="J113" s="14"/>
      <c r="K113" s="15">
        <v>42543.40048611111</v>
      </c>
      <c r="L113" s="10">
        <v>431650</v>
      </c>
      <c r="M113" s="10">
        <v>434372.49</v>
      </c>
      <c r="N113" s="10">
        <v>434372.49</v>
      </c>
      <c r="O113" s="10"/>
      <c r="P113" s="10"/>
      <c r="Q113" s="10"/>
      <c r="R113" s="9">
        <f t="shared" si="3"/>
        <v>434372.49</v>
      </c>
      <c r="S113" s="16" t="e">
        <f>VLOOKUP(A113,VMD!$B$3:$F$111,6,FALSE)</f>
        <v>#REF!</v>
      </c>
      <c r="U113" s="16" t="b">
        <f t="shared" si="6"/>
        <v>1</v>
      </c>
    </row>
    <row r="114" spans="1:21" s="16" customFormat="1" x14ac:dyDescent="0.25">
      <c r="A114" s="16" t="str">
        <f t="shared" si="4"/>
        <v>1308</v>
      </c>
      <c r="B114" s="11"/>
      <c r="C114" s="14">
        <v>1</v>
      </c>
      <c r="D114" s="14">
        <v>308</v>
      </c>
      <c r="E114" s="57">
        <v>1308</v>
      </c>
      <c r="F114" s="14"/>
      <c r="G114" s="14" t="s">
        <v>9</v>
      </c>
      <c r="H114" s="14" t="s">
        <v>26</v>
      </c>
      <c r="I114" s="14" t="s">
        <v>26</v>
      </c>
      <c r="J114" s="14"/>
      <c r="K114" s="15">
        <v>41688.659918981481</v>
      </c>
      <c r="L114" s="10">
        <v>456193</v>
      </c>
      <c r="M114" s="10">
        <v>538036.21</v>
      </c>
      <c r="N114" s="10">
        <v>538036.21</v>
      </c>
      <c r="O114" s="10"/>
      <c r="P114" s="10"/>
      <c r="Q114" s="10"/>
      <c r="R114" s="9">
        <f t="shared" si="3"/>
        <v>538036.21</v>
      </c>
      <c r="U114" s="16" t="b">
        <f t="shared" si="6"/>
        <v>1</v>
      </c>
    </row>
    <row r="115" spans="1:21" s="16" customFormat="1" x14ac:dyDescent="0.25">
      <c r="A115" s="16" t="str">
        <f t="shared" si="4"/>
        <v>1404</v>
      </c>
      <c r="B115" s="11"/>
      <c r="C115" s="14">
        <v>1</v>
      </c>
      <c r="D115" s="14">
        <v>404</v>
      </c>
      <c r="E115" s="57">
        <v>1404</v>
      </c>
      <c r="F115" s="14">
        <v>65.2</v>
      </c>
      <c r="G115" s="14" t="s">
        <v>9</v>
      </c>
      <c r="H115" s="14" t="s">
        <v>28</v>
      </c>
      <c r="I115" s="14" t="s">
        <v>28</v>
      </c>
      <c r="J115" s="14"/>
      <c r="K115" s="15">
        <v>42821.578715277778</v>
      </c>
      <c r="L115" s="10">
        <v>428210</v>
      </c>
      <c r="M115" s="10">
        <v>434698.54000000004</v>
      </c>
      <c r="N115" s="10">
        <v>434698.54000000004</v>
      </c>
      <c r="O115" s="10"/>
      <c r="P115" s="10"/>
      <c r="Q115" s="10"/>
      <c r="R115" s="9">
        <f t="shared" si="3"/>
        <v>434698.54000000004</v>
      </c>
      <c r="U115" s="16" t="b">
        <f t="shared" si="6"/>
        <v>1</v>
      </c>
    </row>
    <row r="116" spans="1:21" s="16" customFormat="1" x14ac:dyDescent="0.25">
      <c r="A116" s="16" t="str">
        <f t="shared" si="4"/>
        <v>1407</v>
      </c>
      <c r="B116" s="11"/>
      <c r="C116" s="14">
        <v>1</v>
      </c>
      <c r="D116" s="14">
        <v>407</v>
      </c>
      <c r="E116" s="57">
        <v>1407</v>
      </c>
      <c r="F116" s="14"/>
      <c r="G116" s="14" t="s">
        <v>9</v>
      </c>
      <c r="H116" s="14" t="s">
        <v>29</v>
      </c>
      <c r="I116" s="14" t="s">
        <v>29</v>
      </c>
      <c r="J116" s="14"/>
      <c r="K116" s="15">
        <v>41688.660601851851</v>
      </c>
      <c r="L116" s="10">
        <v>463035</v>
      </c>
      <c r="M116" s="10">
        <v>508409.06000000006</v>
      </c>
      <c r="N116" s="10">
        <v>508409.06000000006</v>
      </c>
      <c r="O116" s="10"/>
      <c r="P116" s="10"/>
      <c r="Q116" s="10"/>
      <c r="R116" s="9">
        <f t="shared" si="3"/>
        <v>508409.06000000006</v>
      </c>
      <c r="U116" s="16" t="b">
        <f t="shared" si="6"/>
        <v>1</v>
      </c>
    </row>
    <row r="117" spans="1:21" s="16" customFormat="1" x14ac:dyDescent="0.25">
      <c r="A117" s="16" t="str">
        <f t="shared" si="4"/>
        <v>1408</v>
      </c>
      <c r="B117" s="11"/>
      <c r="C117" s="14">
        <v>1</v>
      </c>
      <c r="D117" s="14">
        <v>408</v>
      </c>
      <c r="E117" s="57">
        <v>1408</v>
      </c>
      <c r="F117" s="14"/>
      <c r="G117" s="14" t="s">
        <v>9</v>
      </c>
      <c r="H117" s="14" t="s">
        <v>30</v>
      </c>
      <c r="I117" s="14" t="s">
        <v>30</v>
      </c>
      <c r="J117" s="14"/>
      <c r="K117" s="15">
        <v>43083.724039351851</v>
      </c>
      <c r="L117" s="10">
        <v>381200</v>
      </c>
      <c r="M117" s="10">
        <v>381200</v>
      </c>
      <c r="N117" s="10">
        <v>381200</v>
      </c>
      <c r="O117" s="10"/>
      <c r="P117" s="10"/>
      <c r="Q117" s="10"/>
      <c r="R117" s="9">
        <f t="shared" si="3"/>
        <v>381200</v>
      </c>
      <c r="S117" s="16" t="e">
        <f>VLOOKUP(A117,VMD!$B$3:$F$111,6,FALSE)</f>
        <v>#REF!</v>
      </c>
      <c r="U117" s="16" t="b">
        <f t="shared" si="6"/>
        <v>1</v>
      </c>
    </row>
    <row r="118" spans="1:21" s="16" customFormat="1" x14ac:dyDescent="0.25">
      <c r="A118" s="16" t="str">
        <f t="shared" si="4"/>
        <v>1507</v>
      </c>
      <c r="B118" s="11"/>
      <c r="C118" s="14">
        <v>1</v>
      </c>
      <c r="D118" s="14">
        <v>507</v>
      </c>
      <c r="E118" s="57">
        <v>1507</v>
      </c>
      <c r="F118" s="14"/>
      <c r="G118" s="14" t="s">
        <v>9</v>
      </c>
      <c r="H118" s="14" t="s">
        <v>32</v>
      </c>
      <c r="I118" s="14" t="s">
        <v>32</v>
      </c>
      <c r="J118" s="14"/>
      <c r="K118" s="15">
        <v>42891.714629629627</v>
      </c>
      <c r="L118" s="10">
        <v>453264</v>
      </c>
      <c r="M118" s="10">
        <v>460101.9</v>
      </c>
      <c r="N118" s="10">
        <v>460101.9</v>
      </c>
      <c r="O118" s="10"/>
      <c r="P118" s="10"/>
      <c r="Q118" s="10"/>
      <c r="R118" s="9">
        <f t="shared" si="3"/>
        <v>460101.9</v>
      </c>
      <c r="U118" s="16" t="b">
        <f t="shared" si="6"/>
        <v>1</v>
      </c>
    </row>
    <row r="119" spans="1:21" s="16" customFormat="1" x14ac:dyDescent="0.25">
      <c r="A119" s="16" t="str">
        <f t="shared" si="4"/>
        <v>1508</v>
      </c>
      <c r="B119" s="11"/>
      <c r="C119" s="14">
        <v>1</v>
      </c>
      <c r="D119" s="14">
        <v>508</v>
      </c>
      <c r="E119" s="57">
        <v>1508</v>
      </c>
      <c r="F119" s="14"/>
      <c r="G119" s="14" t="s">
        <v>9</v>
      </c>
      <c r="H119" s="14" t="s">
        <v>33</v>
      </c>
      <c r="I119" s="14" t="s">
        <v>33</v>
      </c>
      <c r="J119" s="14"/>
      <c r="K119" s="15">
        <v>42934.443738425929</v>
      </c>
      <c r="L119" s="10">
        <v>491044.12</v>
      </c>
      <c r="M119" s="10">
        <v>491044.12</v>
      </c>
      <c r="N119" s="10">
        <v>491044.12</v>
      </c>
      <c r="O119" s="10"/>
      <c r="P119" s="10"/>
      <c r="Q119" s="10"/>
      <c r="R119" s="9">
        <f t="shared" si="3"/>
        <v>491044.12</v>
      </c>
      <c r="S119" s="16" t="e">
        <f>VLOOKUP(A119,VMD!$B$3:$F$111,6,FALSE)</f>
        <v>#REF!</v>
      </c>
      <c r="U119" s="16" t="b">
        <f t="shared" si="6"/>
        <v>1</v>
      </c>
    </row>
    <row r="120" spans="1:21" s="16" customFormat="1" x14ac:dyDescent="0.25">
      <c r="A120" s="16" t="str">
        <f t="shared" si="4"/>
        <v>1604</v>
      </c>
      <c r="B120" s="11"/>
      <c r="C120" s="14">
        <v>1</v>
      </c>
      <c r="D120" s="14">
        <v>604</v>
      </c>
      <c r="E120" s="57">
        <v>1604</v>
      </c>
      <c r="F120" s="14">
        <v>65.2</v>
      </c>
      <c r="G120" s="14" t="s">
        <v>9</v>
      </c>
      <c r="H120" s="14" t="s">
        <v>34</v>
      </c>
      <c r="I120" s="14" t="s">
        <v>34</v>
      </c>
      <c r="J120" s="14"/>
      <c r="K120" s="15">
        <v>41969.7815162037</v>
      </c>
      <c r="L120" s="10">
        <v>417686</v>
      </c>
      <c r="M120" s="10">
        <v>460032.23</v>
      </c>
      <c r="N120" s="10">
        <v>460032.22999999992</v>
      </c>
      <c r="O120" s="10"/>
      <c r="P120" s="10"/>
      <c r="Q120" s="10"/>
      <c r="R120" s="9">
        <f t="shared" si="3"/>
        <v>460032.23</v>
      </c>
      <c r="U120" s="16" t="b">
        <f t="shared" si="6"/>
        <v>1</v>
      </c>
    </row>
    <row r="121" spans="1:21" s="16" customFormat="1" x14ac:dyDescent="0.25">
      <c r="A121" s="16" t="str">
        <f t="shared" si="4"/>
        <v>1606</v>
      </c>
      <c r="B121" s="11"/>
      <c r="C121" s="14">
        <v>1</v>
      </c>
      <c r="D121" s="14">
        <v>606</v>
      </c>
      <c r="E121" s="57">
        <v>1606</v>
      </c>
      <c r="F121" s="14">
        <v>77.67</v>
      </c>
      <c r="G121" s="14" t="s">
        <v>9</v>
      </c>
      <c r="H121" s="14" t="s">
        <v>35</v>
      </c>
      <c r="I121" s="14" t="s">
        <v>35</v>
      </c>
      <c r="J121" s="14"/>
      <c r="K121" s="15">
        <v>41922.362187500003</v>
      </c>
      <c r="L121" s="10">
        <v>577041</v>
      </c>
      <c r="M121" s="10">
        <v>624202.64999999991</v>
      </c>
      <c r="N121" s="10">
        <v>624202.65</v>
      </c>
      <c r="O121" s="10"/>
      <c r="P121" s="10"/>
      <c r="Q121" s="10"/>
      <c r="R121" s="9">
        <f t="shared" si="3"/>
        <v>624202.64999999991</v>
      </c>
      <c r="S121" s="16" t="e">
        <f>VLOOKUP(A121,VMD!$B$3:$F$111,6,FALSE)</f>
        <v>#REF!</v>
      </c>
      <c r="U121" s="16" t="b">
        <f t="shared" si="6"/>
        <v>1</v>
      </c>
    </row>
    <row r="122" spans="1:21" s="16" customFormat="1" x14ac:dyDescent="0.25">
      <c r="A122" s="16" t="str">
        <f t="shared" si="4"/>
        <v>1607</v>
      </c>
      <c r="B122" s="11"/>
      <c r="C122" s="14">
        <v>1</v>
      </c>
      <c r="D122" s="14">
        <v>607</v>
      </c>
      <c r="E122" s="57">
        <v>1607</v>
      </c>
      <c r="F122" s="14"/>
      <c r="G122" s="14" t="s">
        <v>9</v>
      </c>
      <c r="H122" s="14" t="s">
        <v>36</v>
      </c>
      <c r="I122" s="14" t="s">
        <v>36</v>
      </c>
      <c r="J122" s="14"/>
      <c r="K122" s="15">
        <v>42891.719097222223</v>
      </c>
      <c r="L122" s="10">
        <v>400060</v>
      </c>
      <c r="M122" s="10">
        <v>410537.12</v>
      </c>
      <c r="N122" s="10">
        <v>410537.12</v>
      </c>
      <c r="O122" s="10"/>
      <c r="P122" s="10"/>
      <c r="Q122" s="10"/>
      <c r="R122" s="9">
        <f t="shared" si="3"/>
        <v>410537.12</v>
      </c>
      <c r="U122" s="16" t="b">
        <f t="shared" si="6"/>
        <v>1</v>
      </c>
    </row>
    <row r="123" spans="1:21" x14ac:dyDescent="0.25">
      <c r="A123" t="str">
        <f t="shared" si="4"/>
        <v>1702</v>
      </c>
      <c r="C123" s="14">
        <v>1</v>
      </c>
      <c r="D123" s="14">
        <v>702</v>
      </c>
      <c r="E123" s="52">
        <v>1702</v>
      </c>
      <c r="F123" s="14">
        <v>77.67</v>
      </c>
      <c r="G123" s="14" t="s">
        <v>20</v>
      </c>
      <c r="H123" s="3"/>
      <c r="I123" s="3"/>
      <c r="J123" s="3"/>
      <c r="K123" s="15"/>
      <c r="L123" s="10"/>
      <c r="M123" s="9"/>
      <c r="N123" s="9"/>
      <c r="O123" s="9"/>
      <c r="P123" s="9"/>
      <c r="Q123" s="9"/>
      <c r="R123" s="9">
        <f t="shared" si="3"/>
        <v>0</v>
      </c>
    </row>
    <row r="124" spans="1:21" s="16" customFormat="1" x14ac:dyDescent="0.25">
      <c r="A124" s="16" t="str">
        <f t="shared" si="4"/>
        <v>1704</v>
      </c>
      <c r="B124" s="11"/>
      <c r="C124" s="14">
        <v>1</v>
      </c>
      <c r="D124" s="14">
        <v>704</v>
      </c>
      <c r="E124" s="57">
        <v>1704</v>
      </c>
      <c r="F124" s="14">
        <v>65.2</v>
      </c>
      <c r="G124" s="14" t="s">
        <v>9</v>
      </c>
      <c r="H124" s="14" t="s">
        <v>37</v>
      </c>
      <c r="I124" s="14" t="s">
        <v>37</v>
      </c>
      <c r="J124" s="14"/>
      <c r="K124" s="15">
        <v>41688.660775462966</v>
      </c>
      <c r="L124" s="10">
        <v>586095</v>
      </c>
      <c r="M124" s="10">
        <v>636366.96</v>
      </c>
      <c r="N124" s="10">
        <v>636366.96000000008</v>
      </c>
      <c r="O124" s="10"/>
      <c r="P124" s="10"/>
      <c r="Q124" s="10"/>
      <c r="R124" s="9">
        <f t="shared" si="3"/>
        <v>636366.96</v>
      </c>
      <c r="S124" s="16" t="e">
        <f>VLOOKUP(A124,VMD!$B$3:$F$111,6,FALSE)</f>
        <v>#REF!</v>
      </c>
      <c r="U124" s="16" t="b">
        <f t="shared" ref="U124:U128" si="7">M124=N124</f>
        <v>1</v>
      </c>
    </row>
    <row r="125" spans="1:21" s="16" customFormat="1" x14ac:dyDescent="0.25">
      <c r="A125" s="16" t="str">
        <f t="shared" si="4"/>
        <v>2102</v>
      </c>
      <c r="B125" s="11"/>
      <c r="C125" s="14">
        <v>2</v>
      </c>
      <c r="D125" s="14">
        <v>102</v>
      </c>
      <c r="E125" s="57">
        <v>2102</v>
      </c>
      <c r="F125" s="14"/>
      <c r="G125" s="14" t="s">
        <v>9</v>
      </c>
      <c r="H125" s="14" t="s">
        <v>38</v>
      </c>
      <c r="I125" s="14" t="s">
        <v>38</v>
      </c>
      <c r="J125" s="14"/>
      <c r="K125" s="15">
        <v>41807.468159722222</v>
      </c>
      <c r="L125" s="10">
        <v>472850</v>
      </c>
      <c r="M125" s="10">
        <v>529109.47</v>
      </c>
      <c r="N125" s="10">
        <v>529109.47</v>
      </c>
      <c r="O125" s="10"/>
      <c r="P125" s="10"/>
      <c r="Q125" s="10"/>
      <c r="R125" s="9">
        <f t="shared" si="3"/>
        <v>529109.47</v>
      </c>
      <c r="U125" s="16" t="b">
        <f t="shared" si="7"/>
        <v>1</v>
      </c>
    </row>
    <row r="126" spans="1:21" s="16" customFormat="1" x14ac:dyDescent="0.25">
      <c r="A126" s="16" t="str">
        <f t="shared" si="4"/>
        <v>2103</v>
      </c>
      <c r="B126" s="11"/>
      <c r="C126" s="14">
        <v>2</v>
      </c>
      <c r="D126" s="14">
        <v>103</v>
      </c>
      <c r="E126" s="57">
        <v>2103</v>
      </c>
      <c r="F126" s="14"/>
      <c r="G126" s="14" t="s">
        <v>9</v>
      </c>
      <c r="H126" s="14" t="s">
        <v>39</v>
      </c>
      <c r="I126" s="14" t="s">
        <v>39</v>
      </c>
      <c r="J126" s="14"/>
      <c r="K126" s="15">
        <v>43242.433344907404</v>
      </c>
      <c r="L126" s="10">
        <v>351140</v>
      </c>
      <c r="M126" s="10">
        <v>351140</v>
      </c>
      <c r="N126" s="10">
        <v>351140</v>
      </c>
      <c r="O126" s="10"/>
      <c r="P126" s="10"/>
      <c r="Q126" s="10"/>
      <c r="R126" s="9">
        <f t="shared" si="3"/>
        <v>351140</v>
      </c>
      <c r="S126" s="16" t="e">
        <f>VLOOKUP(A126,VMD!$B$3:$F$111,6,FALSE)</f>
        <v>#REF!</v>
      </c>
      <c r="U126" s="16" t="b">
        <f t="shared" si="7"/>
        <v>1</v>
      </c>
    </row>
    <row r="127" spans="1:21" s="16" customFormat="1" x14ac:dyDescent="0.25">
      <c r="A127" s="16" t="str">
        <f t="shared" si="4"/>
        <v>2105</v>
      </c>
      <c r="B127" s="11"/>
      <c r="C127" s="14">
        <v>2</v>
      </c>
      <c r="D127" s="14">
        <v>105</v>
      </c>
      <c r="E127" s="57">
        <v>2105</v>
      </c>
      <c r="F127" s="14"/>
      <c r="G127" s="14" t="s">
        <v>9</v>
      </c>
      <c r="H127" s="14" t="s">
        <v>41</v>
      </c>
      <c r="I127" s="14" t="s">
        <v>41</v>
      </c>
      <c r="J127" s="14"/>
      <c r="K127" s="15">
        <v>42040.405289351853</v>
      </c>
      <c r="L127" s="10">
        <v>478042</v>
      </c>
      <c r="M127" s="10">
        <v>529780.64999999991</v>
      </c>
      <c r="N127" s="10">
        <v>529780.65</v>
      </c>
      <c r="O127" s="10"/>
      <c r="P127" s="10"/>
      <c r="Q127" s="10"/>
      <c r="R127" s="9">
        <f t="shared" si="3"/>
        <v>529780.64999999991</v>
      </c>
      <c r="U127" s="16" t="b">
        <f t="shared" si="7"/>
        <v>1</v>
      </c>
    </row>
    <row r="128" spans="1:21" s="16" customFormat="1" x14ac:dyDescent="0.25">
      <c r="A128" s="16" t="str">
        <f t="shared" si="4"/>
        <v>2204</v>
      </c>
      <c r="B128" s="11"/>
      <c r="C128" s="14">
        <v>2</v>
      </c>
      <c r="D128" s="14">
        <v>204</v>
      </c>
      <c r="E128" s="57">
        <v>2204</v>
      </c>
      <c r="F128" s="14"/>
      <c r="G128" s="14" t="s">
        <v>9</v>
      </c>
      <c r="H128" s="14" t="s">
        <v>43</v>
      </c>
      <c r="I128" s="14" t="s">
        <v>43</v>
      </c>
      <c r="J128" s="14"/>
      <c r="K128" s="15">
        <v>41961.640949074077</v>
      </c>
      <c r="L128" s="10">
        <v>436141</v>
      </c>
      <c r="M128" s="10">
        <v>498363.51</v>
      </c>
      <c r="N128" s="10">
        <v>498363.51</v>
      </c>
      <c r="O128" s="10"/>
      <c r="P128" s="10"/>
      <c r="Q128" s="10"/>
      <c r="R128" s="9">
        <f t="shared" si="3"/>
        <v>498363.51</v>
      </c>
      <c r="U128" s="16" t="b">
        <f t="shared" si="7"/>
        <v>1</v>
      </c>
    </row>
    <row r="129" spans="1:21" x14ac:dyDescent="0.25">
      <c r="A129" t="str">
        <f t="shared" si="4"/>
        <v>2205</v>
      </c>
      <c r="C129" s="14">
        <v>2</v>
      </c>
      <c r="D129" s="14">
        <v>205</v>
      </c>
      <c r="E129" s="52">
        <v>2205</v>
      </c>
      <c r="F129" s="14"/>
      <c r="G129" s="14" t="s">
        <v>20</v>
      </c>
      <c r="H129" s="3"/>
      <c r="I129" s="3"/>
      <c r="J129" s="3"/>
      <c r="K129" s="15"/>
      <c r="L129" s="10"/>
      <c r="M129" s="9"/>
      <c r="N129" s="9"/>
      <c r="O129" s="9"/>
      <c r="P129" s="9"/>
      <c r="Q129" s="9"/>
      <c r="R129" s="9">
        <f t="shared" si="3"/>
        <v>0</v>
      </c>
    </row>
    <row r="130" spans="1:21" s="16" customFormat="1" x14ac:dyDescent="0.25">
      <c r="A130" s="16" t="str">
        <f t="shared" si="4"/>
        <v>2207</v>
      </c>
      <c r="B130" s="11"/>
      <c r="C130" s="14">
        <v>2</v>
      </c>
      <c r="D130" s="14">
        <v>207</v>
      </c>
      <c r="E130" s="57">
        <v>2207</v>
      </c>
      <c r="F130" s="14"/>
      <c r="G130" s="14" t="s">
        <v>9</v>
      </c>
      <c r="H130" s="14" t="s">
        <v>44</v>
      </c>
      <c r="I130" s="14" t="s">
        <v>44</v>
      </c>
      <c r="J130" s="14"/>
      <c r="K130" s="15">
        <v>41689.365046296298</v>
      </c>
      <c r="L130" s="10">
        <v>444420</v>
      </c>
      <c r="M130" s="10">
        <v>528585.08000000007</v>
      </c>
      <c r="N130" s="10">
        <v>528585.07999999996</v>
      </c>
      <c r="O130" s="10"/>
      <c r="P130" s="10"/>
      <c r="Q130" s="10"/>
      <c r="R130" s="9">
        <f t="shared" si="3"/>
        <v>528585.08000000007</v>
      </c>
      <c r="U130" s="16" t="b">
        <f t="shared" ref="U130:U131" si="8">M130=N130</f>
        <v>1</v>
      </c>
    </row>
    <row r="131" spans="1:21" s="16" customFormat="1" x14ac:dyDescent="0.25">
      <c r="A131" s="16" t="str">
        <f t="shared" si="4"/>
        <v>2301</v>
      </c>
      <c r="B131" s="11"/>
      <c r="C131" s="14">
        <v>2</v>
      </c>
      <c r="D131" s="14">
        <v>301</v>
      </c>
      <c r="E131" s="57">
        <v>2301</v>
      </c>
      <c r="F131" s="14"/>
      <c r="G131" s="14" t="s">
        <v>9</v>
      </c>
      <c r="H131" s="14" t="s">
        <v>46</v>
      </c>
      <c r="I131" s="14" t="s">
        <v>46</v>
      </c>
      <c r="J131" s="14"/>
      <c r="K131" s="15">
        <v>41689.354074074072</v>
      </c>
      <c r="L131" s="10">
        <v>554676</v>
      </c>
      <c r="M131" s="10">
        <v>621232.73</v>
      </c>
      <c r="N131" s="10">
        <v>621232.73</v>
      </c>
      <c r="O131" s="10"/>
      <c r="P131" s="10"/>
      <c r="Q131" s="10"/>
      <c r="R131" s="9">
        <f t="shared" si="3"/>
        <v>621232.73</v>
      </c>
      <c r="S131" s="16" t="e">
        <f>VLOOKUP(A131,VMD!$B$3:$F$111,6,FALSE)</f>
        <v>#REF!</v>
      </c>
      <c r="U131" s="16" t="b">
        <f t="shared" si="8"/>
        <v>1</v>
      </c>
    </row>
    <row r="132" spans="1:21" x14ac:dyDescent="0.25">
      <c r="A132" t="str">
        <f t="shared" si="4"/>
        <v>2302</v>
      </c>
      <c r="C132" s="14">
        <v>2</v>
      </c>
      <c r="D132" s="14">
        <v>302</v>
      </c>
      <c r="E132" s="52">
        <v>2302</v>
      </c>
      <c r="F132" s="14"/>
      <c r="G132" s="14" t="s">
        <v>20</v>
      </c>
      <c r="H132" s="3"/>
      <c r="I132" s="3"/>
      <c r="J132" s="3"/>
      <c r="K132" s="15"/>
      <c r="L132" s="10"/>
      <c r="M132" s="9"/>
      <c r="N132" s="9"/>
      <c r="O132" s="9"/>
      <c r="P132" s="9"/>
      <c r="Q132" s="9"/>
      <c r="R132" s="9">
        <f t="shared" si="3"/>
        <v>0</v>
      </c>
    </row>
    <row r="133" spans="1:21" s="16" customFormat="1" x14ac:dyDescent="0.25">
      <c r="A133" s="16" t="str">
        <f t="shared" si="4"/>
        <v>2303</v>
      </c>
      <c r="B133" s="11"/>
      <c r="C133" s="14">
        <v>2</v>
      </c>
      <c r="D133" s="14">
        <v>303</v>
      </c>
      <c r="E133" s="57">
        <v>2303</v>
      </c>
      <c r="F133" s="14"/>
      <c r="G133" s="14" t="s">
        <v>9</v>
      </c>
      <c r="H133" s="14" t="s">
        <v>47</v>
      </c>
      <c r="I133" s="14" t="s">
        <v>47</v>
      </c>
      <c r="J133" s="14"/>
      <c r="K133" s="15">
        <v>41689.354305555556</v>
      </c>
      <c r="L133" s="10">
        <v>396506</v>
      </c>
      <c r="M133" s="10">
        <v>424914.72</v>
      </c>
      <c r="N133" s="10">
        <v>424914.72000000009</v>
      </c>
      <c r="O133" s="10"/>
      <c r="P133" s="10"/>
      <c r="Q133" s="10"/>
      <c r="R133" s="9">
        <f t="shared" ref="R133:R155" si="9">SUM(M133,O133,Q133)</f>
        <v>424914.72</v>
      </c>
      <c r="U133" s="16" t="b">
        <f t="shared" ref="U133:U137" si="10">M133=N133</f>
        <v>1</v>
      </c>
    </row>
    <row r="134" spans="1:21" x14ac:dyDescent="0.25">
      <c r="A134" t="str">
        <f t="shared" ref="A134:A155" si="11">C134&amp;D134</f>
        <v>2402</v>
      </c>
      <c r="C134" s="14">
        <v>2</v>
      </c>
      <c r="D134" s="14">
        <v>402</v>
      </c>
      <c r="E134" s="52">
        <v>2402</v>
      </c>
      <c r="F134" s="14"/>
      <c r="G134" s="14" t="s">
        <v>9</v>
      </c>
      <c r="H134" s="3" t="s">
        <v>50</v>
      </c>
      <c r="I134" s="3" t="s">
        <v>50</v>
      </c>
      <c r="J134" s="3"/>
      <c r="K134" s="15">
        <v>42891.715763888889</v>
      </c>
      <c r="L134" s="10">
        <v>506100</v>
      </c>
      <c r="M134" s="9">
        <v>506100</v>
      </c>
      <c r="N134" s="9">
        <v>506100</v>
      </c>
      <c r="O134" s="9"/>
      <c r="P134" s="9"/>
      <c r="Q134" s="9"/>
      <c r="R134" s="9">
        <f t="shared" si="9"/>
        <v>506100</v>
      </c>
      <c r="U134" s="56" t="b">
        <f t="shared" si="10"/>
        <v>1</v>
      </c>
    </row>
    <row r="135" spans="1:21" x14ac:dyDescent="0.25">
      <c r="A135" t="str">
        <f t="shared" si="11"/>
        <v>2403</v>
      </c>
      <c r="C135" s="14">
        <v>2</v>
      </c>
      <c r="D135" s="14">
        <v>403</v>
      </c>
      <c r="E135" s="52">
        <v>2403</v>
      </c>
      <c r="F135" s="14"/>
      <c r="G135" s="14" t="s">
        <v>9</v>
      </c>
      <c r="H135" s="3" t="s">
        <v>51</v>
      </c>
      <c r="I135" s="3" t="s">
        <v>51</v>
      </c>
      <c r="J135" s="3"/>
      <c r="K135" s="15">
        <v>41689.355370370373</v>
      </c>
      <c r="L135" s="10">
        <v>405025</v>
      </c>
      <c r="M135" s="9">
        <v>480846.39</v>
      </c>
      <c r="N135" s="9">
        <v>480846.39</v>
      </c>
      <c r="O135" s="9"/>
      <c r="P135" s="9"/>
      <c r="Q135" s="9"/>
      <c r="R135" s="9">
        <f t="shared" si="9"/>
        <v>480846.39</v>
      </c>
      <c r="U135" s="56" t="b">
        <f t="shared" si="10"/>
        <v>1</v>
      </c>
    </row>
    <row r="136" spans="1:21" x14ac:dyDescent="0.25">
      <c r="A136" t="str">
        <f t="shared" si="11"/>
        <v>2502</v>
      </c>
      <c r="C136" s="14">
        <v>2</v>
      </c>
      <c r="D136" s="14">
        <v>502</v>
      </c>
      <c r="E136" s="52">
        <v>2502</v>
      </c>
      <c r="F136" s="14"/>
      <c r="G136" s="14" t="s">
        <v>9</v>
      </c>
      <c r="H136" s="3" t="s">
        <v>53</v>
      </c>
      <c r="I136" s="3" t="s">
        <v>53</v>
      </c>
      <c r="J136" s="3"/>
      <c r="K136" s="15">
        <v>41810.457395833335</v>
      </c>
      <c r="L136" s="10">
        <v>543210</v>
      </c>
      <c r="M136" s="9">
        <v>624867.77</v>
      </c>
      <c r="N136" s="9">
        <v>624867.77</v>
      </c>
      <c r="O136" s="9"/>
      <c r="P136" s="9"/>
      <c r="Q136" s="9"/>
      <c r="R136" s="9">
        <f t="shared" si="9"/>
        <v>624867.77</v>
      </c>
      <c r="S136" s="34" t="e">
        <f>VLOOKUP(A136,VMD!$B$3:$F$111,6,FALSE)</f>
        <v>#REF!</v>
      </c>
      <c r="U136" s="56" t="b">
        <f t="shared" si="10"/>
        <v>1</v>
      </c>
    </row>
    <row r="137" spans="1:21" x14ac:dyDescent="0.25">
      <c r="A137" t="str">
        <f t="shared" si="11"/>
        <v>2604</v>
      </c>
      <c r="C137" s="14">
        <v>2</v>
      </c>
      <c r="D137" s="14">
        <v>604</v>
      </c>
      <c r="E137" s="52">
        <v>2604</v>
      </c>
      <c r="F137" s="14"/>
      <c r="G137" s="14" t="s">
        <v>9</v>
      </c>
      <c r="H137" s="3" t="s">
        <v>58</v>
      </c>
      <c r="I137" s="3" t="s">
        <v>58</v>
      </c>
      <c r="J137" s="3"/>
      <c r="K137" s="15">
        <v>41767.733460648145</v>
      </c>
      <c r="L137" s="10">
        <v>437716</v>
      </c>
      <c r="M137" s="9">
        <v>481367.24</v>
      </c>
      <c r="N137" s="9">
        <v>481367.24</v>
      </c>
      <c r="O137" s="9"/>
      <c r="P137" s="9"/>
      <c r="Q137" s="9"/>
      <c r="R137" s="9">
        <f t="shared" si="9"/>
        <v>481367.24</v>
      </c>
      <c r="S137" s="34" t="e">
        <f>VLOOKUP(A137,VMD!$B$3:$F$111,6,FALSE)</f>
        <v>#REF!</v>
      </c>
      <c r="U137" s="56" t="b">
        <f t="shared" si="10"/>
        <v>1</v>
      </c>
    </row>
    <row r="138" spans="1:21" x14ac:dyDescent="0.25">
      <c r="A138" t="str">
        <f t="shared" si="11"/>
        <v>2702</v>
      </c>
      <c r="C138" s="14">
        <v>2</v>
      </c>
      <c r="D138" s="14">
        <v>702</v>
      </c>
      <c r="E138" s="52">
        <v>2702</v>
      </c>
      <c r="F138" s="14"/>
      <c r="G138" s="14" t="s">
        <v>20</v>
      </c>
      <c r="H138" s="3"/>
      <c r="I138" s="3"/>
      <c r="J138" s="3"/>
      <c r="K138" s="15"/>
      <c r="L138" s="10"/>
      <c r="M138" s="9"/>
      <c r="N138" s="9"/>
      <c r="O138" s="9"/>
      <c r="P138" s="9"/>
      <c r="Q138" s="9"/>
      <c r="R138" s="9">
        <f t="shared" si="9"/>
        <v>0</v>
      </c>
    </row>
    <row r="139" spans="1:21" x14ac:dyDescent="0.25">
      <c r="A139" t="str">
        <f t="shared" si="11"/>
        <v>2703</v>
      </c>
      <c r="C139" s="14">
        <v>2</v>
      </c>
      <c r="D139" s="14">
        <v>703</v>
      </c>
      <c r="E139" s="52">
        <v>2703</v>
      </c>
      <c r="F139" s="14"/>
      <c r="G139" s="14" t="s">
        <v>9</v>
      </c>
      <c r="H139" s="3" t="s">
        <v>59</v>
      </c>
      <c r="I139" s="3" t="s">
        <v>59</v>
      </c>
      <c r="J139" s="3"/>
      <c r="K139" s="15">
        <v>41996.66337962963</v>
      </c>
      <c r="L139" s="10">
        <v>653356.04</v>
      </c>
      <c r="M139" s="9">
        <v>740768.23</v>
      </c>
      <c r="N139" s="9">
        <v>740768.23</v>
      </c>
      <c r="O139" s="9"/>
      <c r="P139" s="9"/>
      <c r="Q139" s="9"/>
      <c r="R139" s="9">
        <f t="shared" si="9"/>
        <v>740768.23</v>
      </c>
      <c r="U139" s="56" t="b">
        <f>M139=N139</f>
        <v>1</v>
      </c>
    </row>
    <row r="140" spans="1:21" x14ac:dyDescent="0.25">
      <c r="A140" t="str">
        <f t="shared" si="11"/>
        <v>2705</v>
      </c>
      <c r="C140" s="14">
        <v>2</v>
      </c>
      <c r="D140" s="14">
        <v>705</v>
      </c>
      <c r="E140" s="52">
        <v>2705</v>
      </c>
      <c r="F140" s="14"/>
      <c r="G140" s="14" t="s">
        <v>20</v>
      </c>
      <c r="H140" s="3"/>
      <c r="I140" s="3"/>
      <c r="J140" s="3"/>
      <c r="K140" s="15"/>
      <c r="L140" s="10"/>
      <c r="M140" s="9"/>
      <c r="N140" s="9"/>
      <c r="O140" s="9"/>
      <c r="P140" s="9"/>
      <c r="Q140" s="9"/>
      <c r="R140" s="9">
        <f t="shared" si="9"/>
        <v>0</v>
      </c>
    </row>
    <row r="141" spans="1:21" x14ac:dyDescent="0.25">
      <c r="A141" t="str">
        <f t="shared" si="11"/>
        <v>3101</v>
      </c>
      <c r="C141" s="14">
        <v>3</v>
      </c>
      <c r="D141" s="14">
        <v>101</v>
      </c>
      <c r="E141" s="52">
        <v>3101</v>
      </c>
      <c r="F141" s="14"/>
      <c r="G141" s="14" t="s">
        <v>9</v>
      </c>
      <c r="H141" s="3" t="s">
        <v>60</v>
      </c>
      <c r="I141" s="3" t="s">
        <v>60</v>
      </c>
      <c r="J141" s="3"/>
      <c r="K141" s="15">
        <v>41689.356145833335</v>
      </c>
      <c r="L141" s="10">
        <v>521894</v>
      </c>
      <c r="M141" s="9">
        <v>622615.83000000007</v>
      </c>
      <c r="N141" s="9">
        <v>622615.82999999996</v>
      </c>
      <c r="O141" s="9"/>
      <c r="P141" s="9"/>
      <c r="Q141" s="9"/>
      <c r="R141" s="9">
        <f t="shared" si="9"/>
        <v>622615.83000000007</v>
      </c>
      <c r="U141" s="56" t="b">
        <f t="shared" ref="U141:U148" si="12">M141=N141</f>
        <v>1</v>
      </c>
    </row>
    <row r="142" spans="1:21" x14ac:dyDescent="0.25">
      <c r="A142" t="str">
        <f t="shared" si="11"/>
        <v>3102</v>
      </c>
      <c r="C142" s="14">
        <v>3</v>
      </c>
      <c r="D142" s="14">
        <v>102</v>
      </c>
      <c r="E142" s="52">
        <v>3102</v>
      </c>
      <c r="F142" s="14"/>
      <c r="G142" s="14" t="s">
        <v>9</v>
      </c>
      <c r="H142" s="3" t="s">
        <v>61</v>
      </c>
      <c r="I142" s="3" t="s">
        <v>61</v>
      </c>
      <c r="J142" s="3"/>
      <c r="K142" s="15">
        <v>41751.644432870373</v>
      </c>
      <c r="L142" s="10">
        <v>514620</v>
      </c>
      <c r="M142" s="9">
        <v>579804.21</v>
      </c>
      <c r="N142" s="9">
        <v>579804.21</v>
      </c>
      <c r="O142" s="9"/>
      <c r="P142" s="9"/>
      <c r="Q142" s="9"/>
      <c r="R142" s="9">
        <f t="shared" si="9"/>
        <v>579804.21</v>
      </c>
      <c r="S142" s="34" t="e">
        <f>VLOOKUP(A142,VMD!$B$3:$F$111,6,FALSE)</f>
        <v>#REF!</v>
      </c>
      <c r="U142" s="56" t="b">
        <f t="shared" si="12"/>
        <v>1</v>
      </c>
    </row>
    <row r="143" spans="1:21" x14ac:dyDescent="0.25">
      <c r="A143" t="str">
        <f t="shared" si="11"/>
        <v>3103</v>
      </c>
      <c r="C143" s="14">
        <v>3</v>
      </c>
      <c r="D143" s="14">
        <v>103</v>
      </c>
      <c r="E143" s="52">
        <v>3103</v>
      </c>
      <c r="F143" s="14"/>
      <c r="G143" s="14" t="s">
        <v>9</v>
      </c>
      <c r="H143" s="3" t="s">
        <v>62</v>
      </c>
      <c r="I143" s="3" t="s">
        <v>62</v>
      </c>
      <c r="J143" s="3"/>
      <c r="K143" s="15">
        <v>41689.356458333335</v>
      </c>
      <c r="L143" s="10">
        <v>394786</v>
      </c>
      <c r="M143" s="9">
        <v>444133.1</v>
      </c>
      <c r="N143" s="9">
        <v>444133.1</v>
      </c>
      <c r="O143" s="9"/>
      <c r="P143" s="9"/>
      <c r="Q143" s="9"/>
      <c r="R143" s="9">
        <f t="shared" si="9"/>
        <v>444133.1</v>
      </c>
      <c r="U143" s="56" t="b">
        <f t="shared" si="12"/>
        <v>1</v>
      </c>
    </row>
    <row r="144" spans="1:21" x14ac:dyDescent="0.25">
      <c r="A144" t="str">
        <f t="shared" si="11"/>
        <v>3104</v>
      </c>
      <c r="C144" s="14">
        <v>3</v>
      </c>
      <c r="D144" s="14">
        <v>104</v>
      </c>
      <c r="E144" s="52">
        <v>3104</v>
      </c>
      <c r="F144" s="14"/>
      <c r="G144" s="14" t="s">
        <v>9</v>
      </c>
      <c r="H144" s="3" t="s">
        <v>63</v>
      </c>
      <c r="I144" s="3" t="s">
        <v>63</v>
      </c>
      <c r="J144" s="3"/>
      <c r="K144" s="15">
        <v>42276.426041666666</v>
      </c>
      <c r="L144" s="10">
        <v>434037</v>
      </c>
      <c r="M144" s="9">
        <v>468870.63999999996</v>
      </c>
      <c r="N144" s="9">
        <v>468870.63999999996</v>
      </c>
      <c r="O144" s="9"/>
      <c r="P144" s="9"/>
      <c r="Q144" s="9"/>
      <c r="R144" s="9">
        <f t="shared" si="9"/>
        <v>468870.63999999996</v>
      </c>
      <c r="U144" s="56" t="b">
        <f t="shared" si="12"/>
        <v>1</v>
      </c>
    </row>
    <row r="145" spans="1:21" x14ac:dyDescent="0.25">
      <c r="A145" t="str">
        <f t="shared" si="11"/>
        <v>3203</v>
      </c>
      <c r="C145" s="14">
        <v>3</v>
      </c>
      <c r="D145" s="14">
        <v>203</v>
      </c>
      <c r="E145" s="52">
        <v>3203</v>
      </c>
      <c r="F145" s="14"/>
      <c r="G145" s="14" t="s">
        <v>9</v>
      </c>
      <c r="H145" s="3" t="s">
        <v>67</v>
      </c>
      <c r="I145" s="3" t="s">
        <v>67</v>
      </c>
      <c r="J145" s="3"/>
      <c r="K145" s="15">
        <v>41689.357557870368</v>
      </c>
      <c r="L145" s="10">
        <v>388453</v>
      </c>
      <c r="M145" s="9">
        <v>458816.16</v>
      </c>
      <c r="N145" s="9">
        <v>458816.16</v>
      </c>
      <c r="O145" s="9"/>
      <c r="P145" s="9"/>
      <c r="Q145" s="9"/>
      <c r="R145" s="9">
        <f t="shared" si="9"/>
        <v>458816.16</v>
      </c>
      <c r="U145" s="56" t="b">
        <f t="shared" si="12"/>
        <v>1</v>
      </c>
    </row>
    <row r="146" spans="1:21" x14ac:dyDescent="0.25">
      <c r="A146" t="str">
        <f t="shared" si="11"/>
        <v>3204</v>
      </c>
      <c r="C146" s="14">
        <v>3</v>
      </c>
      <c r="D146" s="14">
        <v>204</v>
      </c>
      <c r="E146" s="52">
        <v>3204</v>
      </c>
      <c r="F146" s="14">
        <v>60.24</v>
      </c>
      <c r="G146" s="14" t="s">
        <v>9</v>
      </c>
      <c r="H146" s="3" t="s">
        <v>68</v>
      </c>
      <c r="I146" s="3" t="s">
        <v>68</v>
      </c>
      <c r="J146" s="3"/>
      <c r="K146" s="15">
        <v>43200.633900462963</v>
      </c>
      <c r="L146" s="10">
        <v>344148</v>
      </c>
      <c r="M146" s="9">
        <v>344698</v>
      </c>
      <c r="N146" s="9">
        <v>344698</v>
      </c>
      <c r="O146" s="9"/>
      <c r="P146" s="9"/>
      <c r="Q146" s="9"/>
      <c r="R146" s="9">
        <f t="shared" si="9"/>
        <v>344698</v>
      </c>
      <c r="U146" s="56" t="b">
        <f t="shared" si="12"/>
        <v>1</v>
      </c>
    </row>
    <row r="147" spans="1:21" x14ac:dyDescent="0.25">
      <c r="A147" t="str">
        <f t="shared" si="11"/>
        <v>3207</v>
      </c>
      <c r="C147" s="14">
        <v>3</v>
      </c>
      <c r="D147" s="14">
        <v>207</v>
      </c>
      <c r="E147" s="52">
        <v>3207</v>
      </c>
      <c r="F147" s="14"/>
      <c r="G147" s="14" t="s">
        <v>9</v>
      </c>
      <c r="H147" s="3" t="s">
        <v>70</v>
      </c>
      <c r="I147" s="3" t="s">
        <v>70</v>
      </c>
      <c r="J147" s="3"/>
      <c r="K147" s="15">
        <v>41689.358263888891</v>
      </c>
      <c r="L147" s="10">
        <v>456115</v>
      </c>
      <c r="M147" s="9">
        <v>553506.59</v>
      </c>
      <c r="N147" s="9">
        <v>553506.59</v>
      </c>
      <c r="O147" s="9"/>
      <c r="P147" s="9"/>
      <c r="Q147" s="9"/>
      <c r="R147" s="9">
        <f t="shared" si="9"/>
        <v>553506.59</v>
      </c>
      <c r="U147" s="56" t="b">
        <f t="shared" si="12"/>
        <v>1</v>
      </c>
    </row>
    <row r="148" spans="1:21" x14ac:dyDescent="0.25">
      <c r="A148" t="str">
        <f t="shared" si="11"/>
        <v>3301</v>
      </c>
      <c r="C148" s="14">
        <v>3</v>
      </c>
      <c r="D148" s="14">
        <v>301</v>
      </c>
      <c r="E148" s="52">
        <v>3301</v>
      </c>
      <c r="F148" s="14"/>
      <c r="G148" s="14" t="s">
        <v>9</v>
      </c>
      <c r="H148" s="3" t="s">
        <v>72</v>
      </c>
      <c r="I148" s="3" t="s">
        <v>72</v>
      </c>
      <c r="J148" s="3"/>
      <c r="K148" s="15">
        <v>41969.793958333335</v>
      </c>
      <c r="L148" s="10">
        <v>504882</v>
      </c>
      <c r="M148" s="9">
        <v>565112.9</v>
      </c>
      <c r="N148" s="9">
        <v>565112.9</v>
      </c>
      <c r="O148" s="9"/>
      <c r="P148" s="9"/>
      <c r="Q148" s="9"/>
      <c r="R148" s="9">
        <f t="shared" si="9"/>
        <v>565112.9</v>
      </c>
      <c r="U148" s="56" t="b">
        <f t="shared" si="12"/>
        <v>1</v>
      </c>
    </row>
    <row r="149" spans="1:21" x14ac:dyDescent="0.25">
      <c r="A149" t="str">
        <f t="shared" si="11"/>
        <v>3302</v>
      </c>
      <c r="C149" s="14">
        <v>3</v>
      </c>
      <c r="D149" s="14">
        <v>302</v>
      </c>
      <c r="E149" s="52">
        <v>3302</v>
      </c>
      <c r="F149" s="14"/>
      <c r="G149" s="14" t="s">
        <v>20</v>
      </c>
      <c r="H149" s="3"/>
      <c r="I149" s="3"/>
      <c r="J149" s="3"/>
      <c r="K149" s="15"/>
      <c r="L149" s="10"/>
      <c r="M149" s="9"/>
      <c r="N149" s="9"/>
      <c r="O149" s="9"/>
      <c r="P149" s="9"/>
      <c r="Q149" s="9"/>
      <c r="R149" s="9">
        <f t="shared" si="9"/>
        <v>0</v>
      </c>
    </row>
    <row r="150" spans="1:21" x14ac:dyDescent="0.25">
      <c r="A150" t="str">
        <f t="shared" si="11"/>
        <v>3307</v>
      </c>
      <c r="C150" s="14">
        <v>3</v>
      </c>
      <c r="D150" s="14">
        <v>307</v>
      </c>
      <c r="E150" s="52">
        <v>3307</v>
      </c>
      <c r="F150" s="14"/>
      <c r="G150" s="14" t="s">
        <v>9</v>
      </c>
      <c r="H150" s="3" t="s">
        <v>74</v>
      </c>
      <c r="I150" s="3" t="s">
        <v>74</v>
      </c>
      <c r="J150" s="3"/>
      <c r="K150" s="15">
        <v>42866.75744212963</v>
      </c>
      <c r="L150" s="10">
        <v>461487.88</v>
      </c>
      <c r="M150" s="9">
        <v>461487.88</v>
      </c>
      <c r="N150" s="9">
        <v>461487.88</v>
      </c>
      <c r="O150" s="9"/>
      <c r="P150" s="9"/>
      <c r="Q150" s="9"/>
      <c r="R150" s="9">
        <f t="shared" si="9"/>
        <v>461487.88</v>
      </c>
      <c r="S150" s="34" t="e">
        <f>VLOOKUP(A150,VMD!$B$3:$F$111,6,FALSE)</f>
        <v>#REF!</v>
      </c>
      <c r="U150" s="56" t="b">
        <f t="shared" ref="U150:U152" si="13">M150=N150</f>
        <v>1</v>
      </c>
    </row>
    <row r="151" spans="1:21" x14ac:dyDescent="0.25">
      <c r="A151" t="str">
        <f t="shared" si="11"/>
        <v>3308</v>
      </c>
      <c r="C151" s="14">
        <v>3</v>
      </c>
      <c r="D151" s="14">
        <v>308</v>
      </c>
      <c r="E151" s="52">
        <v>3308</v>
      </c>
      <c r="F151" s="14"/>
      <c r="G151" s="14" t="s">
        <v>9</v>
      </c>
      <c r="H151" s="3" t="s">
        <v>75</v>
      </c>
      <c r="I151" s="3" t="s">
        <v>75</v>
      </c>
      <c r="J151" s="3"/>
      <c r="K151" s="15">
        <v>41689.359930555554</v>
      </c>
      <c r="L151" s="10">
        <v>445014</v>
      </c>
      <c r="M151" s="9">
        <v>495544.51999999996</v>
      </c>
      <c r="N151" s="9">
        <v>495544.51999999984</v>
      </c>
      <c r="O151" s="9"/>
      <c r="P151" s="9"/>
      <c r="Q151" s="9"/>
      <c r="R151" s="9">
        <f t="shared" si="9"/>
        <v>495544.51999999996</v>
      </c>
      <c r="U151" s="56" t="b">
        <f t="shared" si="13"/>
        <v>1</v>
      </c>
    </row>
    <row r="152" spans="1:21" x14ac:dyDescent="0.25">
      <c r="A152" t="str">
        <f t="shared" si="11"/>
        <v>3407</v>
      </c>
      <c r="C152" s="14">
        <v>3</v>
      </c>
      <c r="D152" s="14">
        <v>407</v>
      </c>
      <c r="E152" s="52">
        <v>3407</v>
      </c>
      <c r="F152" s="14"/>
      <c r="G152" s="14" t="s">
        <v>9</v>
      </c>
      <c r="H152" s="3" t="s">
        <v>78</v>
      </c>
      <c r="I152" s="3" t="s">
        <v>78</v>
      </c>
      <c r="J152" s="3"/>
      <c r="K152" s="15">
        <v>41708.754467592589</v>
      </c>
      <c r="L152" s="10">
        <v>458239</v>
      </c>
      <c r="M152" s="9">
        <v>521461.77999999997</v>
      </c>
      <c r="N152" s="9">
        <v>521461.77999999997</v>
      </c>
      <c r="O152" s="9"/>
      <c r="P152" s="9"/>
      <c r="Q152" s="9"/>
      <c r="R152" s="9">
        <f t="shared" si="9"/>
        <v>521461.77999999997</v>
      </c>
      <c r="U152" s="56" t="b">
        <f t="shared" si="13"/>
        <v>1</v>
      </c>
    </row>
    <row r="153" spans="1:21" x14ac:dyDescent="0.25">
      <c r="A153" t="str">
        <f t="shared" si="11"/>
        <v>3501</v>
      </c>
      <c r="C153" s="14">
        <v>3</v>
      </c>
      <c r="D153" s="14">
        <v>501</v>
      </c>
      <c r="E153" s="52">
        <v>3501</v>
      </c>
      <c r="F153" s="14"/>
      <c r="G153" s="14" t="s">
        <v>20</v>
      </c>
      <c r="H153" s="3"/>
      <c r="I153" s="3"/>
      <c r="J153" s="3"/>
      <c r="K153" s="15"/>
      <c r="L153" s="10"/>
      <c r="M153" s="9"/>
      <c r="N153" s="9"/>
      <c r="O153" s="9"/>
      <c r="P153" s="9"/>
      <c r="Q153" s="9"/>
      <c r="R153" s="9">
        <f t="shared" si="9"/>
        <v>0</v>
      </c>
    </row>
    <row r="154" spans="1:21" x14ac:dyDescent="0.25">
      <c r="A154" t="str">
        <f t="shared" si="11"/>
        <v>3502</v>
      </c>
      <c r="C154" s="14">
        <v>3</v>
      </c>
      <c r="D154" s="14">
        <v>502</v>
      </c>
      <c r="E154" s="52">
        <v>3502</v>
      </c>
      <c r="F154" s="14"/>
      <c r="G154" s="14" t="s">
        <v>20</v>
      </c>
      <c r="H154" s="3"/>
      <c r="I154" s="3"/>
      <c r="J154" s="3"/>
      <c r="K154" s="15"/>
      <c r="L154" s="10"/>
      <c r="M154" s="9"/>
      <c r="N154" s="9"/>
      <c r="O154" s="9"/>
      <c r="P154" s="9"/>
      <c r="Q154" s="9"/>
      <c r="R154" s="9">
        <f t="shared" si="9"/>
        <v>0</v>
      </c>
    </row>
    <row r="155" spans="1:21" x14ac:dyDescent="0.25">
      <c r="A155" t="str">
        <f t="shared" si="11"/>
        <v>3505</v>
      </c>
      <c r="C155" s="14">
        <v>3</v>
      </c>
      <c r="D155" s="14">
        <v>505</v>
      </c>
      <c r="E155" s="52">
        <v>3505</v>
      </c>
      <c r="F155" s="14"/>
      <c r="G155" s="14" t="s">
        <v>20</v>
      </c>
      <c r="H155" s="3"/>
      <c r="I155" s="3"/>
      <c r="J155" s="3"/>
      <c r="K155" s="15"/>
      <c r="L155" s="10"/>
      <c r="M155" s="9"/>
      <c r="N155" s="9"/>
      <c r="O155" s="9"/>
      <c r="P155" s="9"/>
      <c r="Q155" s="9"/>
      <c r="R155" s="9">
        <f t="shared" si="9"/>
        <v>0</v>
      </c>
    </row>
    <row r="156" spans="1:21" x14ac:dyDescent="0.25">
      <c r="C156" s="16"/>
      <c r="D156" s="16"/>
      <c r="E156" s="16"/>
      <c r="G156" s="16"/>
      <c r="H156" s="16"/>
      <c r="I156" s="16"/>
      <c r="J156" s="16"/>
      <c r="K156" s="17"/>
      <c r="L156" s="11"/>
      <c r="M156" s="11"/>
      <c r="N156" s="11"/>
      <c r="O156"/>
      <c r="P156" s="34"/>
    </row>
    <row r="157" spans="1:21" x14ac:dyDescent="0.25">
      <c r="O157"/>
      <c r="P157" s="34"/>
    </row>
    <row r="158" spans="1:21" x14ac:dyDescent="0.25">
      <c r="O158"/>
      <c r="P158" s="34"/>
    </row>
    <row r="159" spans="1:21" x14ac:dyDescent="0.25">
      <c r="O159"/>
      <c r="P159" s="34"/>
    </row>
    <row r="160" spans="1:21" x14ac:dyDescent="0.25">
      <c r="O160"/>
      <c r="P160" s="34"/>
    </row>
    <row r="161" spans="15:16" x14ac:dyDescent="0.25">
      <c r="O161"/>
      <c r="P161" s="34"/>
    </row>
    <row r="162" spans="15:16" x14ac:dyDescent="0.25">
      <c r="O162"/>
      <c r="P162" s="34"/>
    </row>
    <row r="163" spans="15:16" x14ac:dyDescent="0.25">
      <c r="O163"/>
      <c r="P163" s="34"/>
    </row>
    <row r="164" spans="15:16" x14ac:dyDescent="0.25">
      <c r="O164"/>
      <c r="P164" s="34"/>
    </row>
    <row r="165" spans="15:16" x14ac:dyDescent="0.25">
      <c r="O165"/>
      <c r="P165" s="34"/>
    </row>
    <row r="166" spans="15:16" x14ac:dyDescent="0.25">
      <c r="O166"/>
      <c r="P166" s="34"/>
    </row>
  </sheetData>
  <autoFilter ref="B3:R155" xr:uid="{B7DA4CF1-55AF-43D4-B37D-CABC30D6C3B5}"/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B2B1D-2EEB-4470-99D4-ECF110CEB69E}">
  <dimension ref="A3:D31"/>
  <sheetViews>
    <sheetView topLeftCell="A4" workbookViewId="0">
      <selection activeCell="B4" sqref="B4:D4"/>
    </sheetView>
  </sheetViews>
  <sheetFormatPr defaultRowHeight="15" x14ac:dyDescent="0.25"/>
  <cols>
    <col min="1" max="1" width="50.28515625" bestFit="1" customWidth="1"/>
    <col min="2" max="2" width="19.5703125" bestFit="1" customWidth="1"/>
    <col min="3" max="3" width="18.140625" bestFit="1" customWidth="1"/>
    <col min="4" max="4" width="11" bestFit="1" customWidth="1"/>
  </cols>
  <sheetData>
    <row r="3" spans="1:4" x14ac:dyDescent="0.25">
      <c r="A3" s="32" t="s">
        <v>193</v>
      </c>
      <c r="B3" s="32" t="s">
        <v>215</v>
      </c>
    </row>
    <row r="4" spans="1:4" x14ac:dyDescent="0.25">
      <c r="A4" s="32" t="s">
        <v>192</v>
      </c>
      <c r="B4" s="34" t="s">
        <v>213</v>
      </c>
      <c r="C4" s="34" t="s">
        <v>214</v>
      </c>
      <c r="D4" s="34" t="s">
        <v>163</v>
      </c>
    </row>
    <row r="5" spans="1:4" x14ac:dyDescent="0.25">
      <c r="A5" s="20" t="s">
        <v>55</v>
      </c>
      <c r="B5" s="19">
        <v>552876.32999999996</v>
      </c>
      <c r="C5" s="19">
        <v>65134.560000000005</v>
      </c>
      <c r="D5" s="19">
        <v>618010.89</v>
      </c>
    </row>
    <row r="6" spans="1:4" x14ac:dyDescent="0.25">
      <c r="A6" s="33" t="s">
        <v>146</v>
      </c>
      <c r="B6" s="19">
        <v>552876.32999999996</v>
      </c>
      <c r="C6" s="19">
        <v>65134.560000000005</v>
      </c>
      <c r="D6" s="19">
        <v>618010.89</v>
      </c>
    </row>
    <row r="7" spans="1:4" x14ac:dyDescent="0.25">
      <c r="A7" s="20" t="s">
        <v>57</v>
      </c>
      <c r="B7" s="19">
        <v>454894.35</v>
      </c>
      <c r="C7" s="19">
        <v>114511.79999999999</v>
      </c>
      <c r="D7" s="19">
        <v>569406.14999999991</v>
      </c>
    </row>
    <row r="8" spans="1:4" x14ac:dyDescent="0.25">
      <c r="A8" s="33" t="s">
        <v>156</v>
      </c>
      <c r="B8" s="19">
        <v>454894.35</v>
      </c>
      <c r="C8" s="19">
        <v>114511.79999999999</v>
      </c>
      <c r="D8" s="19">
        <v>569406.14999999991</v>
      </c>
    </row>
    <row r="9" spans="1:4" x14ac:dyDescent="0.25">
      <c r="A9" s="20" t="s">
        <v>56</v>
      </c>
      <c r="B9" s="19">
        <v>707997.21</v>
      </c>
      <c r="C9" s="19">
        <v>64977.54</v>
      </c>
      <c r="D9" s="19">
        <v>772974.75</v>
      </c>
    </row>
    <row r="10" spans="1:4" x14ac:dyDescent="0.25">
      <c r="A10" s="33" t="s">
        <v>152</v>
      </c>
      <c r="B10" s="19">
        <v>707997.21</v>
      </c>
      <c r="C10" s="19">
        <v>64977.54</v>
      </c>
      <c r="D10" s="19">
        <v>772974.75</v>
      </c>
    </row>
    <row r="11" spans="1:4" x14ac:dyDescent="0.25">
      <c r="A11" s="20" t="s">
        <v>40</v>
      </c>
      <c r="B11" s="19">
        <v>484430.82</v>
      </c>
      <c r="C11" s="19">
        <v>28770.78</v>
      </c>
      <c r="D11" s="19">
        <v>513201.6</v>
      </c>
    </row>
    <row r="12" spans="1:4" x14ac:dyDescent="0.25">
      <c r="A12" s="33" t="s">
        <v>148</v>
      </c>
      <c r="B12" s="19">
        <v>484430.82</v>
      </c>
      <c r="C12" s="19">
        <v>28770.78</v>
      </c>
      <c r="D12" s="19">
        <v>513201.6</v>
      </c>
    </row>
    <row r="13" spans="1:4" x14ac:dyDescent="0.25">
      <c r="A13" s="20" t="s">
        <v>48</v>
      </c>
      <c r="B13" s="19">
        <v>533291.66</v>
      </c>
      <c r="C13" s="19">
        <v>4792.5200000000004</v>
      </c>
      <c r="D13" s="19">
        <v>538084.18000000005</v>
      </c>
    </row>
    <row r="14" spans="1:4" x14ac:dyDescent="0.25">
      <c r="A14" s="33" t="s">
        <v>157</v>
      </c>
      <c r="B14" s="19">
        <v>533291.66</v>
      </c>
      <c r="C14" s="19">
        <v>4792.5200000000004</v>
      </c>
      <c r="D14" s="19">
        <v>538084.18000000005</v>
      </c>
    </row>
    <row r="15" spans="1:4" x14ac:dyDescent="0.25">
      <c r="A15" s="20" t="s">
        <v>27</v>
      </c>
      <c r="B15" s="19">
        <v>596072.68999999994</v>
      </c>
      <c r="C15" s="19"/>
      <c r="D15" s="19">
        <v>596072.68999999994</v>
      </c>
    </row>
    <row r="16" spans="1:4" x14ac:dyDescent="0.25">
      <c r="A16" s="33" t="s">
        <v>159</v>
      </c>
      <c r="B16" s="19">
        <v>596072.68999999994</v>
      </c>
      <c r="C16" s="19"/>
      <c r="D16" s="19">
        <v>596072.68999999994</v>
      </c>
    </row>
    <row r="17" spans="1:4" x14ac:dyDescent="0.25">
      <c r="A17" s="20" t="s">
        <v>79</v>
      </c>
      <c r="B17" s="19">
        <v>910456.69</v>
      </c>
      <c r="C17" s="19">
        <v>134707.82999999999</v>
      </c>
      <c r="D17" s="19">
        <v>1045164.5199999999</v>
      </c>
    </row>
    <row r="18" spans="1:4" x14ac:dyDescent="0.25">
      <c r="A18" s="33" t="s">
        <v>147</v>
      </c>
      <c r="B18" s="19">
        <v>910456.69</v>
      </c>
      <c r="C18" s="19">
        <v>134707.82999999999</v>
      </c>
      <c r="D18" s="19">
        <v>1045164.5199999999</v>
      </c>
    </row>
    <row r="19" spans="1:4" x14ac:dyDescent="0.25">
      <c r="A19" s="20" t="s">
        <v>52</v>
      </c>
      <c r="B19" s="19">
        <v>541580.81999999995</v>
      </c>
      <c r="C19" s="19">
        <v>46491.51</v>
      </c>
      <c r="D19" s="19">
        <v>588072.32999999996</v>
      </c>
    </row>
    <row r="20" spans="1:4" x14ac:dyDescent="0.25">
      <c r="A20" s="33" t="s">
        <v>151</v>
      </c>
      <c r="B20" s="19">
        <v>541580.81999999995</v>
      </c>
      <c r="C20" s="19">
        <v>46491.51</v>
      </c>
      <c r="D20" s="19">
        <v>588072.32999999996</v>
      </c>
    </row>
    <row r="21" spans="1:4" x14ac:dyDescent="0.25">
      <c r="A21" s="20" t="s">
        <v>66</v>
      </c>
      <c r="B21" s="19">
        <v>614181.48</v>
      </c>
      <c r="C21" s="19">
        <v>34616.17</v>
      </c>
      <c r="D21" s="19">
        <v>648797.65</v>
      </c>
    </row>
    <row r="22" spans="1:4" x14ac:dyDescent="0.25">
      <c r="A22" s="33" t="s">
        <v>155</v>
      </c>
      <c r="B22" s="19">
        <v>614181.48</v>
      </c>
      <c r="C22" s="19">
        <v>34616.17</v>
      </c>
      <c r="D22" s="19">
        <v>648797.65</v>
      </c>
    </row>
    <row r="23" spans="1:4" x14ac:dyDescent="0.25">
      <c r="A23" s="20" t="s">
        <v>45</v>
      </c>
      <c r="B23" s="19">
        <v>522559.79</v>
      </c>
      <c r="C23" s="19">
        <v>39741.210000000006</v>
      </c>
      <c r="D23" s="19">
        <v>562301</v>
      </c>
    </row>
    <row r="24" spans="1:4" x14ac:dyDescent="0.25">
      <c r="A24" s="33" t="s">
        <v>149</v>
      </c>
      <c r="B24" s="19">
        <v>522559.79</v>
      </c>
      <c r="C24" s="19">
        <v>39741.210000000006</v>
      </c>
      <c r="D24" s="19">
        <v>562301</v>
      </c>
    </row>
    <row r="25" spans="1:4" x14ac:dyDescent="0.25">
      <c r="A25" s="20" t="s">
        <v>73</v>
      </c>
      <c r="B25" s="19">
        <v>288970.8</v>
      </c>
      <c r="C25" s="19">
        <v>243644.06999999998</v>
      </c>
      <c r="D25" s="19">
        <v>532614.87</v>
      </c>
    </row>
    <row r="26" spans="1:4" x14ac:dyDescent="0.25">
      <c r="A26" s="33" t="s">
        <v>153</v>
      </c>
      <c r="B26" s="19">
        <v>288970.8</v>
      </c>
      <c r="C26" s="19">
        <v>243644.06999999998</v>
      </c>
      <c r="D26" s="19">
        <v>532614.87</v>
      </c>
    </row>
    <row r="27" spans="1:4" x14ac:dyDescent="0.25">
      <c r="A27" s="20" t="s">
        <v>49</v>
      </c>
      <c r="B27" s="19">
        <v>640642.61</v>
      </c>
      <c r="C27" s="19">
        <v>61816.36</v>
      </c>
      <c r="D27" s="19">
        <v>702458.97</v>
      </c>
    </row>
    <row r="28" spans="1:4" x14ac:dyDescent="0.25">
      <c r="A28" s="33" t="s">
        <v>154</v>
      </c>
      <c r="B28" s="19">
        <v>640642.61</v>
      </c>
      <c r="C28" s="19">
        <v>61816.36</v>
      </c>
      <c r="D28" s="19">
        <v>702458.97</v>
      </c>
    </row>
    <row r="29" spans="1:4" x14ac:dyDescent="0.25">
      <c r="A29" s="20" t="s">
        <v>69</v>
      </c>
      <c r="B29" s="19">
        <v>428722.28</v>
      </c>
      <c r="C29" s="19"/>
      <c r="D29" s="19">
        <v>428722.28</v>
      </c>
    </row>
    <row r="30" spans="1:4" x14ac:dyDescent="0.25">
      <c r="A30" s="33" t="s">
        <v>160</v>
      </c>
      <c r="B30" s="19">
        <v>428722.28</v>
      </c>
      <c r="C30" s="19"/>
      <c r="D30" s="19">
        <v>428722.28</v>
      </c>
    </row>
    <row r="31" spans="1:4" x14ac:dyDescent="0.25">
      <c r="A31" s="20" t="s">
        <v>163</v>
      </c>
      <c r="B31" s="19">
        <v>7276677.5300000012</v>
      </c>
      <c r="C31" s="19">
        <v>839204.35</v>
      </c>
      <c r="D31" s="19">
        <v>8115881.8800000008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7FA78-DBB1-418C-9191-CF3137A8D5BC}">
  <sheetPr>
    <tabColor rgb="FFFF0000"/>
  </sheetPr>
  <dimension ref="A3:F35"/>
  <sheetViews>
    <sheetView topLeftCell="A15" workbookViewId="0">
      <selection activeCell="B37" sqref="B37"/>
    </sheetView>
  </sheetViews>
  <sheetFormatPr defaultRowHeight="15" x14ac:dyDescent="0.25"/>
  <cols>
    <col min="1" max="1" width="48.5703125" bestFit="1" customWidth="1"/>
    <col min="2" max="2" width="19.5703125" bestFit="1" customWidth="1"/>
    <col min="3" max="3" width="10.85546875" bestFit="1" customWidth="1"/>
    <col min="4" max="4" width="11.85546875" bestFit="1" customWidth="1"/>
    <col min="5" max="5" width="16.42578125" bestFit="1" customWidth="1"/>
    <col min="6" max="6" width="11" bestFit="1" customWidth="1"/>
  </cols>
  <sheetData>
    <row r="3" spans="1:6" x14ac:dyDescent="0.25">
      <c r="A3" s="32" t="s">
        <v>267</v>
      </c>
      <c r="B3" s="32" t="s">
        <v>215</v>
      </c>
    </row>
    <row r="4" spans="1:6" x14ac:dyDescent="0.25">
      <c r="A4" s="32" t="s">
        <v>192</v>
      </c>
      <c r="B4" s="103" t="s">
        <v>262</v>
      </c>
      <c r="C4" s="103" t="s">
        <v>263</v>
      </c>
      <c r="D4" s="103" t="s">
        <v>264</v>
      </c>
      <c r="E4" s="103" t="s">
        <v>265</v>
      </c>
      <c r="F4" s="103" t="s">
        <v>163</v>
      </c>
    </row>
    <row r="5" spans="1:6" x14ac:dyDescent="0.25">
      <c r="A5" s="20" t="s">
        <v>55</v>
      </c>
      <c r="B5" s="19"/>
      <c r="C5" s="19"/>
      <c r="D5" s="19">
        <v>569441.62</v>
      </c>
      <c r="E5" s="19">
        <v>66681.649999999994</v>
      </c>
      <c r="F5" s="19">
        <v>636123.27</v>
      </c>
    </row>
    <row r="6" spans="1:6" x14ac:dyDescent="0.25">
      <c r="A6" s="33">
        <v>2504</v>
      </c>
      <c r="B6" s="19"/>
      <c r="C6" s="19"/>
      <c r="D6" s="19">
        <v>569441.62</v>
      </c>
      <c r="E6" s="19">
        <v>66681.649999999994</v>
      </c>
      <c r="F6" s="19">
        <v>636123.27</v>
      </c>
    </row>
    <row r="7" spans="1:6" x14ac:dyDescent="0.25">
      <c r="A7" s="20" t="s">
        <v>251</v>
      </c>
      <c r="B7" s="19">
        <v>188489.74</v>
      </c>
      <c r="C7" s="19"/>
      <c r="D7" s="19"/>
      <c r="E7" s="19"/>
      <c r="F7" s="19">
        <v>188489.74</v>
      </c>
    </row>
    <row r="8" spans="1:6" x14ac:dyDescent="0.25">
      <c r="A8" s="33">
        <v>2407</v>
      </c>
      <c r="B8" s="19">
        <v>188489.74</v>
      </c>
      <c r="C8" s="19"/>
      <c r="D8" s="19"/>
      <c r="E8" s="19"/>
      <c r="F8" s="19">
        <v>188489.74</v>
      </c>
    </row>
    <row r="9" spans="1:6" x14ac:dyDescent="0.25">
      <c r="A9" s="20" t="s">
        <v>57</v>
      </c>
      <c r="B9" s="19"/>
      <c r="C9" s="19"/>
      <c r="D9" s="19">
        <v>468523.9</v>
      </c>
      <c r="E9" s="19">
        <v>117286.45</v>
      </c>
      <c r="F9" s="19">
        <v>585810.35</v>
      </c>
    </row>
    <row r="10" spans="1:6" x14ac:dyDescent="0.25">
      <c r="A10" s="33">
        <v>2603</v>
      </c>
      <c r="B10" s="19"/>
      <c r="C10" s="19"/>
      <c r="D10" s="19">
        <v>468523.9</v>
      </c>
      <c r="E10" s="19">
        <v>117286.45</v>
      </c>
      <c r="F10" s="19">
        <v>585810.35</v>
      </c>
    </row>
    <row r="11" spans="1:6" x14ac:dyDescent="0.25">
      <c r="A11" s="20" t="s">
        <v>56</v>
      </c>
      <c r="B11" s="19"/>
      <c r="C11" s="19"/>
      <c r="D11" s="19">
        <v>729210.23</v>
      </c>
      <c r="E11" s="19">
        <v>66538.44</v>
      </c>
      <c r="F11" s="19">
        <v>795748.66999999993</v>
      </c>
    </row>
    <row r="12" spans="1:6" x14ac:dyDescent="0.25">
      <c r="A12" s="33">
        <v>2602</v>
      </c>
      <c r="B12" s="19"/>
      <c r="C12" s="19"/>
      <c r="D12" s="19">
        <v>729210.23</v>
      </c>
      <c r="E12" s="19">
        <v>66538.44</v>
      </c>
      <c r="F12" s="19">
        <v>795748.66999999993</v>
      </c>
    </row>
    <row r="13" spans="1:6" x14ac:dyDescent="0.25">
      <c r="A13" s="20" t="s">
        <v>40</v>
      </c>
      <c r="B13" s="19"/>
      <c r="C13" s="19"/>
      <c r="D13" s="19">
        <v>498945.34</v>
      </c>
      <c r="E13" s="19">
        <v>29444.620000000003</v>
      </c>
      <c r="F13" s="19">
        <v>528389.96000000008</v>
      </c>
    </row>
    <row r="14" spans="1:6" x14ac:dyDescent="0.25">
      <c r="A14" s="33">
        <v>2104</v>
      </c>
      <c r="B14" s="19"/>
      <c r="C14" s="19"/>
      <c r="D14" s="19">
        <v>498945.34</v>
      </c>
      <c r="E14" s="19">
        <v>29444.620000000003</v>
      </c>
      <c r="F14" s="19">
        <v>528389.96000000008</v>
      </c>
    </row>
    <row r="15" spans="1:6" x14ac:dyDescent="0.25">
      <c r="A15" s="20" t="s">
        <v>48</v>
      </c>
      <c r="B15" s="19"/>
      <c r="C15" s="19"/>
      <c r="D15" s="19">
        <v>549270.15</v>
      </c>
      <c r="E15" s="19">
        <v>4911.42</v>
      </c>
      <c r="F15" s="19">
        <v>554181.57000000007</v>
      </c>
    </row>
    <row r="16" spans="1:6" x14ac:dyDescent="0.25">
      <c r="A16" s="33">
        <v>2304</v>
      </c>
      <c r="B16" s="19"/>
      <c r="C16" s="19"/>
      <c r="D16" s="19">
        <v>549270.15</v>
      </c>
      <c r="E16" s="19">
        <v>4911.42</v>
      </c>
      <c r="F16" s="19">
        <v>554181.57000000007</v>
      </c>
    </row>
    <row r="17" spans="1:6" x14ac:dyDescent="0.25">
      <c r="A17" s="20" t="s">
        <v>27</v>
      </c>
      <c r="B17" s="19"/>
      <c r="C17" s="19"/>
      <c r="D17" s="19">
        <v>613932.22</v>
      </c>
      <c r="E17" s="19"/>
      <c r="F17" s="19">
        <v>613932.22</v>
      </c>
    </row>
    <row r="18" spans="1:6" x14ac:dyDescent="0.25">
      <c r="A18" s="33">
        <v>1401</v>
      </c>
      <c r="B18" s="19"/>
      <c r="C18" s="19"/>
      <c r="D18" s="19">
        <v>613932.22</v>
      </c>
      <c r="E18" s="19"/>
      <c r="F18" s="19">
        <v>613932.22</v>
      </c>
    </row>
    <row r="19" spans="1:6" x14ac:dyDescent="0.25">
      <c r="A19" s="20" t="s">
        <v>79</v>
      </c>
      <c r="B19" s="19"/>
      <c r="C19" s="19"/>
      <c r="D19" s="19">
        <v>937735.81</v>
      </c>
      <c r="E19" s="19">
        <v>137881.01000000004</v>
      </c>
      <c r="F19" s="19">
        <v>1075616.82</v>
      </c>
    </row>
    <row r="20" spans="1:6" x14ac:dyDescent="0.25">
      <c r="A20" s="33">
        <v>3507</v>
      </c>
      <c r="B20" s="19"/>
      <c r="C20" s="19"/>
      <c r="D20" s="19">
        <v>937735.81</v>
      </c>
      <c r="E20" s="19">
        <v>137881.01000000004</v>
      </c>
      <c r="F20" s="19">
        <v>1075616.82</v>
      </c>
    </row>
    <row r="21" spans="1:6" x14ac:dyDescent="0.25">
      <c r="A21" s="20" t="s">
        <v>52</v>
      </c>
      <c r="B21" s="19"/>
      <c r="C21" s="19"/>
      <c r="D21" s="19">
        <v>557807.67000000004</v>
      </c>
      <c r="E21" s="19">
        <v>47608.229999999996</v>
      </c>
      <c r="F21" s="19">
        <v>605415.9</v>
      </c>
    </row>
    <row r="22" spans="1:6" x14ac:dyDescent="0.25">
      <c r="A22" s="33">
        <v>2404</v>
      </c>
      <c r="B22" s="19"/>
      <c r="C22" s="19"/>
      <c r="D22" s="19">
        <v>557807.67000000004</v>
      </c>
      <c r="E22" s="19">
        <v>47608.229999999996</v>
      </c>
      <c r="F22" s="19">
        <v>605415.9</v>
      </c>
    </row>
    <row r="23" spans="1:6" x14ac:dyDescent="0.25">
      <c r="A23" s="20" t="s">
        <v>66</v>
      </c>
      <c r="B23" s="19"/>
      <c r="C23" s="19"/>
      <c r="D23" s="19">
        <v>632583.6</v>
      </c>
      <c r="E23" s="19">
        <v>35449.81</v>
      </c>
      <c r="F23" s="19">
        <v>668033.40999999992</v>
      </c>
    </row>
    <row r="24" spans="1:6" x14ac:dyDescent="0.25">
      <c r="A24" s="33">
        <v>3202</v>
      </c>
      <c r="B24" s="19"/>
      <c r="C24" s="19"/>
      <c r="D24" s="19">
        <v>632583.6</v>
      </c>
      <c r="E24" s="19">
        <v>35449.81</v>
      </c>
      <c r="F24" s="19">
        <v>668033.40999999992</v>
      </c>
    </row>
    <row r="25" spans="1:6" x14ac:dyDescent="0.25">
      <c r="A25" s="20" t="s">
        <v>187</v>
      </c>
      <c r="B25" s="19"/>
      <c r="C25" s="19">
        <v>144206.32999999999</v>
      </c>
      <c r="D25" s="19"/>
      <c r="E25" s="19"/>
      <c r="F25" s="19">
        <v>144206.32999999999</v>
      </c>
    </row>
    <row r="26" spans="1:6" x14ac:dyDescent="0.25">
      <c r="A26" s="33">
        <v>3105</v>
      </c>
      <c r="B26" s="19"/>
      <c r="C26" s="19">
        <v>144206.32999999999</v>
      </c>
      <c r="D26" s="19"/>
      <c r="E26" s="19"/>
      <c r="F26" s="19">
        <v>144206.32999999999</v>
      </c>
    </row>
    <row r="27" spans="1:6" x14ac:dyDescent="0.25">
      <c r="A27" s="20" t="s">
        <v>189</v>
      </c>
      <c r="B27" s="19"/>
      <c r="C27" s="19">
        <v>290678.96999999997</v>
      </c>
      <c r="D27" s="19"/>
      <c r="E27" s="19"/>
      <c r="F27" s="19">
        <v>290678.96999999997</v>
      </c>
    </row>
    <row r="28" spans="1:6" x14ac:dyDescent="0.25">
      <c r="A28" s="33">
        <v>1403</v>
      </c>
      <c r="B28" s="19"/>
      <c r="C28" s="19">
        <v>290678.96999999997</v>
      </c>
      <c r="D28" s="19"/>
      <c r="E28" s="19"/>
      <c r="F28" s="19">
        <v>290678.96999999997</v>
      </c>
    </row>
    <row r="29" spans="1:6" x14ac:dyDescent="0.25">
      <c r="A29" s="20" t="s">
        <v>45</v>
      </c>
      <c r="B29" s="19"/>
      <c r="C29" s="19"/>
      <c r="D29" s="19">
        <v>538216.74</v>
      </c>
      <c r="E29" s="19">
        <v>40688.21</v>
      </c>
      <c r="F29" s="19">
        <v>578904.94999999995</v>
      </c>
    </row>
    <row r="30" spans="1:6" x14ac:dyDescent="0.25">
      <c r="A30" s="33">
        <v>2208</v>
      </c>
      <c r="B30" s="19"/>
      <c r="C30" s="19"/>
      <c r="D30" s="19">
        <v>538216.74</v>
      </c>
      <c r="E30" s="19">
        <v>40688.21</v>
      </c>
      <c r="F30" s="19">
        <v>578904.94999999995</v>
      </c>
    </row>
    <row r="31" spans="1:6" x14ac:dyDescent="0.25">
      <c r="A31" s="20" t="s">
        <v>73</v>
      </c>
      <c r="B31" s="19"/>
      <c r="C31" s="19"/>
      <c r="D31" s="19">
        <v>297628.95</v>
      </c>
      <c r="E31" s="19">
        <v>249477.16999999998</v>
      </c>
      <c r="F31" s="19">
        <v>547106.12</v>
      </c>
    </row>
    <row r="32" spans="1:6" x14ac:dyDescent="0.25">
      <c r="A32" s="33">
        <v>3304</v>
      </c>
      <c r="B32" s="19"/>
      <c r="C32" s="19"/>
      <c r="D32" s="19">
        <v>297628.95</v>
      </c>
      <c r="E32" s="19">
        <v>249477.16999999998</v>
      </c>
      <c r="F32" s="19">
        <v>547106.12</v>
      </c>
    </row>
    <row r="33" spans="1:6" x14ac:dyDescent="0.25">
      <c r="A33" s="20" t="s">
        <v>49</v>
      </c>
      <c r="B33" s="19"/>
      <c r="C33" s="19"/>
      <c r="D33" s="19">
        <v>659837.55000000005</v>
      </c>
      <c r="E33" s="19">
        <v>63300.270000000004</v>
      </c>
      <c r="F33" s="19">
        <v>723137.82000000007</v>
      </c>
    </row>
    <row r="34" spans="1:6" x14ac:dyDescent="0.25">
      <c r="A34" s="33">
        <v>2305</v>
      </c>
      <c r="B34" s="19"/>
      <c r="C34" s="19"/>
      <c r="D34" s="19">
        <v>659837.55000000005</v>
      </c>
      <c r="E34" s="19">
        <v>63300.270000000004</v>
      </c>
      <c r="F34" s="19">
        <v>723137.82000000007</v>
      </c>
    </row>
    <row r="35" spans="1:6" x14ac:dyDescent="0.25">
      <c r="A35" s="20" t="s">
        <v>163</v>
      </c>
      <c r="B35" s="19">
        <v>188489.74</v>
      </c>
      <c r="C35" s="19">
        <v>434885.29999999993</v>
      </c>
      <c r="D35" s="19">
        <v>7053133.7799999993</v>
      </c>
      <c r="E35" s="19">
        <v>859267.28</v>
      </c>
      <c r="F35" s="19">
        <v>8535776.0999999996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CDCDB-7D0D-432A-AEBB-51EDA2288EB8}">
  <sheetPr>
    <tabColor rgb="FFFF0000"/>
  </sheetPr>
  <dimension ref="A1:W69"/>
  <sheetViews>
    <sheetView topLeftCell="K1" zoomScale="90" zoomScaleNormal="90" workbookViewId="0">
      <selection activeCell="I1" sqref="A1:I1048576"/>
    </sheetView>
  </sheetViews>
  <sheetFormatPr defaultRowHeight="15" x14ac:dyDescent="0.25"/>
  <cols>
    <col min="1" max="1" width="0" hidden="1" customWidth="1"/>
    <col min="2" max="2" width="19.42578125" hidden="1" customWidth="1"/>
    <col min="3" max="3" width="17.28515625" hidden="1" customWidth="1"/>
    <col min="4" max="4" width="39.7109375" hidden="1" customWidth="1"/>
    <col min="5" max="5" width="7.85546875" style="95" hidden="1" customWidth="1"/>
    <col min="6" max="6" width="8.140625" style="103" hidden="1" customWidth="1"/>
    <col min="7" max="7" width="20.7109375" hidden="1" customWidth="1"/>
    <col min="8" max="8" width="11.5703125" hidden="1" customWidth="1"/>
    <col min="9" max="9" width="21" hidden="1" customWidth="1"/>
    <col min="12" max="13" width="9.140625" style="103"/>
    <col min="15" max="15" width="46" bestFit="1" customWidth="1"/>
    <col min="16" max="17" width="14.5703125" style="7" bestFit="1" customWidth="1"/>
    <col min="18" max="18" width="16.140625" style="7" bestFit="1" customWidth="1"/>
    <col min="19" max="19" width="14.5703125" style="7" bestFit="1" customWidth="1"/>
    <col min="20" max="20" width="17.28515625" style="7" bestFit="1" customWidth="1"/>
    <col min="21" max="21" width="16.140625" bestFit="1" customWidth="1"/>
    <col min="22" max="22" width="14.5703125" bestFit="1" customWidth="1"/>
    <col min="23" max="23" width="16.140625" bestFit="1" customWidth="1"/>
  </cols>
  <sheetData>
    <row r="1" spans="1:23" x14ac:dyDescent="0.25">
      <c r="B1" s="34"/>
      <c r="C1" s="7">
        <f>SUBTOTAL(9,C3:C67)</f>
        <v>7783968.7396999998</v>
      </c>
      <c r="D1" s="7"/>
      <c r="E1" s="106"/>
      <c r="F1" s="7"/>
      <c r="G1" s="7">
        <f>SUBTOTAL(9,G3:G67)</f>
        <v>8535776.0999999996</v>
      </c>
      <c r="H1" s="36">
        <v>43555</v>
      </c>
      <c r="T1" s="7">
        <f>SUBTOTAL(9,T3:T17)</f>
        <v>8535776.0999999996</v>
      </c>
      <c r="U1" s="7">
        <f t="shared" ref="U1:W1" si="0">SUBTOTAL(9,U3:U17)</f>
        <v>8753880.5600000005</v>
      </c>
      <c r="V1" s="7">
        <f t="shared" si="0"/>
        <v>218104.45999999996</v>
      </c>
      <c r="W1" s="7">
        <f t="shared" si="0"/>
        <v>1722764.57</v>
      </c>
    </row>
    <row r="2" spans="1:23" x14ac:dyDescent="0.25">
      <c r="A2" s="18" t="s">
        <v>247</v>
      </c>
      <c r="B2" s="18" t="s">
        <v>143</v>
      </c>
      <c r="C2" s="18" t="s">
        <v>144</v>
      </c>
      <c r="D2" s="18" t="s">
        <v>145</v>
      </c>
      <c r="E2" s="107" t="s">
        <v>266</v>
      </c>
      <c r="F2" s="18" t="s">
        <v>261</v>
      </c>
      <c r="G2" s="18" t="s">
        <v>212</v>
      </c>
      <c r="H2" s="51" t="s">
        <v>162</v>
      </c>
      <c r="I2" s="51" t="s">
        <v>161</v>
      </c>
      <c r="L2" s="112" t="s">
        <v>260</v>
      </c>
      <c r="M2" s="112" t="s">
        <v>268</v>
      </c>
      <c r="N2" s="112" t="s">
        <v>247</v>
      </c>
      <c r="O2" s="110" t="s">
        <v>192</v>
      </c>
      <c r="P2" s="111" t="s">
        <v>262</v>
      </c>
      <c r="Q2" s="111" t="s">
        <v>263</v>
      </c>
      <c r="R2" s="111" t="s">
        <v>264</v>
      </c>
      <c r="S2" s="111" t="s">
        <v>265</v>
      </c>
      <c r="T2" s="111" t="s">
        <v>163</v>
      </c>
      <c r="U2" s="111" t="s">
        <v>135</v>
      </c>
      <c r="V2" s="111" t="s">
        <v>269</v>
      </c>
      <c r="W2" s="111" t="s">
        <v>136</v>
      </c>
    </row>
    <row r="3" spans="1:23" x14ac:dyDescent="0.25">
      <c r="A3" s="19">
        <v>2104</v>
      </c>
      <c r="B3" s="70">
        <v>42434</v>
      </c>
      <c r="C3" s="34">
        <v>3516.8394199999998</v>
      </c>
      <c r="D3" s="35" t="s">
        <v>40</v>
      </c>
      <c r="E3" s="108">
        <v>2</v>
      </c>
      <c r="F3" s="109">
        <v>104</v>
      </c>
      <c r="G3" s="34">
        <v>4930.47</v>
      </c>
      <c r="H3">
        <f>$H$1-B3</f>
        <v>1121</v>
      </c>
      <c r="I3" t="s">
        <v>265</v>
      </c>
      <c r="L3" s="19">
        <v>2</v>
      </c>
      <c r="M3" s="19">
        <v>504</v>
      </c>
      <c r="N3">
        <v>2504</v>
      </c>
      <c r="O3" t="s">
        <v>55</v>
      </c>
      <c r="R3" s="7">
        <v>569441.62</v>
      </c>
      <c r="S3" s="7">
        <v>66681.649999999994</v>
      </c>
      <c r="T3" s="7">
        <f>SUM(P3:S3)</f>
        <v>636123.27</v>
      </c>
      <c r="U3">
        <v>636123.27</v>
      </c>
      <c r="V3" s="21">
        <f>U3-T3</f>
        <v>0</v>
      </c>
      <c r="W3">
        <v>57150.03</v>
      </c>
    </row>
    <row r="4" spans="1:23" x14ac:dyDescent="0.25">
      <c r="A4" s="19">
        <v>2104</v>
      </c>
      <c r="B4" s="70">
        <v>42465</v>
      </c>
      <c r="C4" s="34">
        <v>3535.7467299999998</v>
      </c>
      <c r="D4" s="35" t="s">
        <v>40</v>
      </c>
      <c r="E4" s="108">
        <v>2</v>
      </c>
      <c r="F4" s="109">
        <v>104</v>
      </c>
      <c r="G4" s="34">
        <v>4920.45</v>
      </c>
      <c r="H4" s="103">
        <f t="shared" ref="H4:H67" si="1">$H$1-B4</f>
        <v>1090</v>
      </c>
      <c r="I4" s="103" t="s">
        <v>265</v>
      </c>
      <c r="L4" s="19">
        <v>2</v>
      </c>
      <c r="M4" s="19">
        <v>407</v>
      </c>
      <c r="N4" s="103">
        <v>2407</v>
      </c>
      <c r="O4" t="s">
        <v>251</v>
      </c>
      <c r="P4" s="7">
        <v>188489.74</v>
      </c>
      <c r="T4" s="7">
        <f t="shared" ref="T4:T17" si="2">SUM(P4:S4)</f>
        <v>188489.74</v>
      </c>
      <c r="U4" s="103">
        <v>406594.19999999995</v>
      </c>
      <c r="V4" s="21">
        <f t="shared" ref="V4:V17" si="3">U4-T4</f>
        <v>218104.45999999996</v>
      </c>
      <c r="W4" s="103">
        <v>0</v>
      </c>
    </row>
    <row r="5" spans="1:23" x14ac:dyDescent="0.25">
      <c r="A5" s="19">
        <v>2104</v>
      </c>
      <c r="B5" s="70">
        <v>42495</v>
      </c>
      <c r="C5" s="34">
        <v>3558.3178600000001</v>
      </c>
      <c r="D5" s="35" t="s">
        <v>40</v>
      </c>
      <c r="E5" s="108">
        <v>2</v>
      </c>
      <c r="F5" s="109">
        <v>104</v>
      </c>
      <c r="G5" s="34">
        <v>4916.28</v>
      </c>
      <c r="H5" s="103">
        <f t="shared" si="1"/>
        <v>1060</v>
      </c>
      <c r="I5" s="103" t="s">
        <v>265</v>
      </c>
      <c r="L5" s="19">
        <v>2</v>
      </c>
      <c r="M5" s="19">
        <v>603</v>
      </c>
      <c r="N5" s="103">
        <v>2603</v>
      </c>
      <c r="O5" t="s">
        <v>57</v>
      </c>
      <c r="R5" s="7">
        <v>468523.9</v>
      </c>
      <c r="S5" s="7">
        <v>117286.45</v>
      </c>
      <c r="T5" s="7">
        <f t="shared" si="2"/>
        <v>585810.35</v>
      </c>
      <c r="U5" s="103">
        <v>585810.35</v>
      </c>
      <c r="V5" s="21">
        <f t="shared" si="3"/>
        <v>0</v>
      </c>
      <c r="W5" s="103">
        <v>139590.02999999997</v>
      </c>
    </row>
    <row r="6" spans="1:23" x14ac:dyDescent="0.25">
      <c r="A6" s="19">
        <v>2104</v>
      </c>
      <c r="B6" s="70">
        <v>42526</v>
      </c>
      <c r="C6" s="34">
        <v>3577.8025299999999</v>
      </c>
      <c r="D6" s="35" t="s">
        <v>40</v>
      </c>
      <c r="E6" s="108">
        <v>2</v>
      </c>
      <c r="F6" s="109">
        <v>104</v>
      </c>
      <c r="G6" s="34">
        <v>4906.2299999999996</v>
      </c>
      <c r="H6" s="103">
        <f t="shared" si="1"/>
        <v>1029</v>
      </c>
      <c r="I6" s="103" t="s">
        <v>265</v>
      </c>
      <c r="L6" s="19">
        <v>2</v>
      </c>
      <c r="M6" s="19">
        <v>602</v>
      </c>
      <c r="N6" s="103">
        <v>2602</v>
      </c>
      <c r="O6" t="s">
        <v>56</v>
      </c>
      <c r="R6" s="7">
        <v>729210.23</v>
      </c>
      <c r="S6" s="7">
        <v>66538.44</v>
      </c>
      <c r="T6" s="7">
        <f t="shared" si="2"/>
        <v>795748.66999999993</v>
      </c>
      <c r="U6" s="103">
        <v>795748.66999999993</v>
      </c>
      <c r="V6" s="21">
        <f t="shared" si="3"/>
        <v>0</v>
      </c>
      <c r="W6" s="103">
        <v>100752.63</v>
      </c>
    </row>
    <row r="7" spans="1:23" x14ac:dyDescent="0.25">
      <c r="A7" s="19">
        <v>2104</v>
      </c>
      <c r="B7" s="70">
        <v>42556</v>
      </c>
      <c r="C7" s="34">
        <v>3580.6935699999999</v>
      </c>
      <c r="D7" s="35" t="s">
        <v>40</v>
      </c>
      <c r="E7" s="108">
        <v>2</v>
      </c>
      <c r="F7" s="109">
        <v>104</v>
      </c>
      <c r="G7" s="34">
        <v>4874.3999999999996</v>
      </c>
      <c r="H7" s="103">
        <f t="shared" si="1"/>
        <v>999</v>
      </c>
      <c r="I7" s="103" t="s">
        <v>265</v>
      </c>
      <c r="L7" s="19">
        <v>2</v>
      </c>
      <c r="M7" s="19">
        <v>104</v>
      </c>
      <c r="N7" s="103">
        <v>2104</v>
      </c>
      <c r="O7" t="s">
        <v>40</v>
      </c>
      <c r="R7" s="7">
        <v>498945.34</v>
      </c>
      <c r="S7" s="7">
        <v>29444.620000000003</v>
      </c>
      <c r="T7" s="7">
        <f t="shared" si="2"/>
        <v>528389.96000000008</v>
      </c>
      <c r="U7" s="103">
        <v>528389.96000000008</v>
      </c>
      <c r="V7" s="21">
        <f t="shared" si="3"/>
        <v>0</v>
      </c>
      <c r="W7" s="103">
        <v>97682.020000000019</v>
      </c>
    </row>
    <row r="8" spans="1:23" x14ac:dyDescent="0.25">
      <c r="A8" s="19">
        <v>2104</v>
      </c>
      <c r="B8" s="70">
        <v>42702</v>
      </c>
      <c r="C8" s="34">
        <v>1015.61296</v>
      </c>
      <c r="D8" s="35" t="s">
        <v>40</v>
      </c>
      <c r="E8" s="108">
        <v>2</v>
      </c>
      <c r="F8" s="109">
        <v>104</v>
      </c>
      <c r="G8" s="34">
        <v>1333.13</v>
      </c>
      <c r="H8" s="103">
        <f t="shared" si="1"/>
        <v>853</v>
      </c>
      <c r="I8" s="103" t="s">
        <v>265</v>
      </c>
      <c r="L8" s="19">
        <v>2</v>
      </c>
      <c r="M8" s="19">
        <v>304</v>
      </c>
      <c r="N8" s="103">
        <v>2304</v>
      </c>
      <c r="O8" t="s">
        <v>48</v>
      </c>
      <c r="R8" s="7">
        <v>549270.15</v>
      </c>
      <c r="S8" s="7">
        <v>4911.42</v>
      </c>
      <c r="T8" s="7">
        <f t="shared" si="2"/>
        <v>554181.57000000007</v>
      </c>
      <c r="U8" s="103">
        <v>554181.57000000007</v>
      </c>
      <c r="V8" s="21">
        <f t="shared" si="3"/>
        <v>0</v>
      </c>
      <c r="W8" s="103">
        <v>100845.17000000001</v>
      </c>
    </row>
    <row r="9" spans="1:23" x14ac:dyDescent="0.25">
      <c r="A9" s="19">
        <v>2208</v>
      </c>
      <c r="B9" s="70">
        <v>42556</v>
      </c>
      <c r="C9" s="34">
        <v>2060.2966900000001</v>
      </c>
      <c r="D9" s="35" t="s">
        <v>45</v>
      </c>
      <c r="E9" s="108">
        <v>2</v>
      </c>
      <c r="F9" s="109">
        <v>208</v>
      </c>
      <c r="G9" s="34">
        <v>2804.68</v>
      </c>
      <c r="H9" s="103">
        <f t="shared" si="1"/>
        <v>999</v>
      </c>
      <c r="I9" s="103" t="s">
        <v>265</v>
      </c>
      <c r="L9" s="19">
        <v>1</v>
      </c>
      <c r="M9" s="19">
        <v>401</v>
      </c>
      <c r="N9" s="103">
        <v>1401</v>
      </c>
      <c r="O9" t="s">
        <v>27</v>
      </c>
      <c r="R9" s="7">
        <v>613932.22</v>
      </c>
      <c r="T9" s="7">
        <f t="shared" si="2"/>
        <v>613932.22</v>
      </c>
      <c r="U9" s="103">
        <v>613932.22</v>
      </c>
      <c r="V9" s="21">
        <f t="shared" si="3"/>
        <v>0</v>
      </c>
      <c r="W9" s="103">
        <v>239478.27</v>
      </c>
    </row>
    <row r="10" spans="1:23" x14ac:dyDescent="0.25">
      <c r="A10" s="19">
        <v>2208</v>
      </c>
      <c r="B10" s="70">
        <v>42587</v>
      </c>
      <c r="C10" s="34">
        <v>24124.816920000001</v>
      </c>
      <c r="D10" s="35" t="s">
        <v>45</v>
      </c>
      <c r="E10" s="108">
        <v>2</v>
      </c>
      <c r="F10" s="109">
        <v>208</v>
      </c>
      <c r="G10" s="34">
        <v>32591.83</v>
      </c>
      <c r="H10" s="103">
        <f t="shared" si="1"/>
        <v>968</v>
      </c>
      <c r="I10" s="103" t="s">
        <v>265</v>
      </c>
      <c r="L10" s="19">
        <v>3</v>
      </c>
      <c r="M10" s="19">
        <v>507</v>
      </c>
      <c r="N10" s="103">
        <v>3507</v>
      </c>
      <c r="O10" t="s">
        <v>79</v>
      </c>
      <c r="R10" s="7">
        <v>937735.81</v>
      </c>
      <c r="S10" s="7">
        <v>137881.01000000004</v>
      </c>
      <c r="T10" s="7">
        <f t="shared" si="2"/>
        <v>1075616.82</v>
      </c>
      <c r="U10" s="103">
        <v>1075616.82</v>
      </c>
      <c r="V10" s="21">
        <f t="shared" si="3"/>
        <v>0</v>
      </c>
      <c r="W10" s="103">
        <v>137672.78</v>
      </c>
    </row>
    <row r="11" spans="1:23" x14ac:dyDescent="0.25">
      <c r="A11" s="19">
        <v>2208</v>
      </c>
      <c r="B11" s="70">
        <v>42707</v>
      </c>
      <c r="C11" s="34">
        <v>1094.0610099999999</v>
      </c>
      <c r="D11" s="35" t="s">
        <v>45</v>
      </c>
      <c r="E11" s="108">
        <v>2</v>
      </c>
      <c r="F11" s="109">
        <v>208</v>
      </c>
      <c r="G11" s="34">
        <v>1434.28</v>
      </c>
      <c r="H11" s="103">
        <f t="shared" si="1"/>
        <v>848</v>
      </c>
      <c r="I11" s="103" t="s">
        <v>265</v>
      </c>
      <c r="L11" s="19">
        <v>2</v>
      </c>
      <c r="M11" s="19">
        <v>404</v>
      </c>
      <c r="N11" s="103">
        <v>2404</v>
      </c>
      <c r="O11" t="s">
        <v>52</v>
      </c>
      <c r="R11" s="7">
        <v>557807.67000000004</v>
      </c>
      <c r="S11" s="7">
        <v>47608.229999999996</v>
      </c>
      <c r="T11" s="7">
        <f t="shared" si="2"/>
        <v>605415.9</v>
      </c>
      <c r="U11" s="103">
        <v>605415.9</v>
      </c>
      <c r="V11" s="21">
        <f t="shared" si="3"/>
        <v>0</v>
      </c>
      <c r="W11" s="103">
        <v>73056.489999999991</v>
      </c>
    </row>
    <row r="12" spans="1:23" x14ac:dyDescent="0.25">
      <c r="A12" s="19">
        <v>3304</v>
      </c>
      <c r="B12" s="70">
        <v>42618</v>
      </c>
      <c r="C12" s="34">
        <v>182415.02824000001</v>
      </c>
      <c r="D12" s="35" t="s">
        <v>73</v>
      </c>
      <c r="E12" s="108">
        <v>3</v>
      </c>
      <c r="F12" s="109">
        <v>304</v>
      </c>
      <c r="G12" s="34">
        <v>244551.9</v>
      </c>
      <c r="H12" s="103">
        <f t="shared" si="1"/>
        <v>937</v>
      </c>
      <c r="I12" s="103" t="s">
        <v>265</v>
      </c>
      <c r="L12" s="19">
        <v>3</v>
      </c>
      <c r="M12" s="19">
        <v>202</v>
      </c>
      <c r="N12" s="103">
        <v>3202</v>
      </c>
      <c r="O12" t="s">
        <v>66</v>
      </c>
      <c r="R12" s="7">
        <v>632583.6</v>
      </c>
      <c r="S12" s="7">
        <v>35449.81</v>
      </c>
      <c r="T12" s="7">
        <f t="shared" si="2"/>
        <v>668033.40999999992</v>
      </c>
      <c r="U12" s="103">
        <v>668033.40999999992</v>
      </c>
      <c r="V12" s="21">
        <f t="shared" si="3"/>
        <v>0</v>
      </c>
      <c r="W12" s="103">
        <v>110336.57000000004</v>
      </c>
    </row>
    <row r="13" spans="1:23" x14ac:dyDescent="0.25">
      <c r="A13" s="19">
        <v>3304</v>
      </c>
      <c r="B13" s="70">
        <v>42727</v>
      </c>
      <c r="C13" s="34">
        <v>1043.93805</v>
      </c>
      <c r="D13" s="35" t="s">
        <v>73</v>
      </c>
      <c r="E13" s="108">
        <v>3</v>
      </c>
      <c r="F13" s="109">
        <v>304</v>
      </c>
      <c r="G13" s="34">
        <v>1361.61</v>
      </c>
      <c r="H13" s="103">
        <f t="shared" si="1"/>
        <v>828</v>
      </c>
      <c r="I13" s="103" t="s">
        <v>265</v>
      </c>
      <c r="L13" s="19">
        <v>3</v>
      </c>
      <c r="M13" s="19">
        <v>105</v>
      </c>
      <c r="N13" s="103">
        <v>3105</v>
      </c>
      <c r="O13" t="s">
        <v>187</v>
      </c>
      <c r="Q13" s="7">
        <v>144206.32999999999</v>
      </c>
      <c r="T13" s="7">
        <f t="shared" si="2"/>
        <v>144206.32999999999</v>
      </c>
      <c r="U13" s="103">
        <v>144206.32999999999</v>
      </c>
      <c r="V13" s="21">
        <f t="shared" si="3"/>
        <v>0</v>
      </c>
      <c r="W13" s="103">
        <v>286304.75</v>
      </c>
    </row>
    <row r="14" spans="1:23" x14ac:dyDescent="0.25">
      <c r="A14" s="19">
        <v>3507</v>
      </c>
      <c r="B14" s="70">
        <v>42405</v>
      </c>
      <c r="C14" s="34">
        <v>3147.8665999999998</v>
      </c>
      <c r="D14" s="35" t="s">
        <v>79</v>
      </c>
      <c r="E14" s="108">
        <v>3</v>
      </c>
      <c r="F14" s="109">
        <v>507</v>
      </c>
      <c r="G14" s="34">
        <v>4443.62</v>
      </c>
      <c r="H14" s="103">
        <f t="shared" si="1"/>
        <v>1150</v>
      </c>
      <c r="I14" s="103" t="s">
        <v>265</v>
      </c>
      <c r="L14" s="19">
        <v>1</v>
      </c>
      <c r="M14" s="19">
        <v>403</v>
      </c>
      <c r="N14" s="103">
        <v>1403</v>
      </c>
      <c r="O14" t="s">
        <v>189</v>
      </c>
      <c r="Q14" s="7">
        <v>290678.96999999997</v>
      </c>
      <c r="T14" s="7">
        <f t="shared" si="2"/>
        <v>290678.96999999997</v>
      </c>
      <c r="U14" s="103">
        <v>290678.96999999997</v>
      </c>
      <c r="V14" s="21">
        <f t="shared" si="3"/>
        <v>0</v>
      </c>
      <c r="W14" s="103">
        <v>80074</v>
      </c>
    </row>
    <row r="15" spans="1:23" x14ac:dyDescent="0.25">
      <c r="A15" s="19">
        <v>3507</v>
      </c>
      <c r="B15" s="70">
        <v>42434</v>
      </c>
      <c r="C15" s="34">
        <v>3160.1968999999999</v>
      </c>
      <c r="D15" s="35" t="s">
        <v>79</v>
      </c>
      <c r="E15" s="108">
        <v>3</v>
      </c>
      <c r="F15" s="109">
        <v>507</v>
      </c>
      <c r="G15" s="34">
        <v>4430.4799999999996</v>
      </c>
      <c r="H15" s="103">
        <f t="shared" si="1"/>
        <v>1121</v>
      </c>
      <c r="I15" s="103" t="s">
        <v>265</v>
      </c>
      <c r="L15" s="19">
        <v>2</v>
      </c>
      <c r="M15" s="19">
        <v>208</v>
      </c>
      <c r="N15" s="103">
        <v>2208</v>
      </c>
      <c r="O15" t="s">
        <v>45</v>
      </c>
      <c r="R15" s="7">
        <v>538216.74</v>
      </c>
      <c r="S15" s="7">
        <v>40688.21</v>
      </c>
      <c r="T15" s="7">
        <f t="shared" si="2"/>
        <v>578904.94999999995</v>
      </c>
      <c r="U15" s="103">
        <v>578904.94999999995</v>
      </c>
      <c r="V15" s="21">
        <f t="shared" si="3"/>
        <v>0</v>
      </c>
      <c r="W15" s="103">
        <v>101233.06000000001</v>
      </c>
    </row>
    <row r="16" spans="1:23" x14ac:dyDescent="0.25">
      <c r="A16" s="19">
        <v>3507</v>
      </c>
      <c r="B16" s="70">
        <v>42465</v>
      </c>
      <c r="C16" s="34">
        <v>3177.1868100000002</v>
      </c>
      <c r="D16" s="35" t="s">
        <v>79</v>
      </c>
      <c r="E16" s="108">
        <v>3</v>
      </c>
      <c r="F16" s="109">
        <v>507</v>
      </c>
      <c r="G16" s="34">
        <v>4421.47</v>
      </c>
      <c r="H16" s="103">
        <f t="shared" si="1"/>
        <v>1090</v>
      </c>
      <c r="I16" s="103" t="s">
        <v>265</v>
      </c>
      <c r="L16" s="19">
        <v>3</v>
      </c>
      <c r="M16" s="19">
        <v>304</v>
      </c>
      <c r="N16" s="103">
        <v>3304</v>
      </c>
      <c r="O16" t="s">
        <v>73</v>
      </c>
      <c r="R16" s="7">
        <v>297628.95</v>
      </c>
      <c r="S16" s="7">
        <v>249477.16999999998</v>
      </c>
      <c r="T16" s="7">
        <f t="shared" si="2"/>
        <v>547106.12</v>
      </c>
      <c r="U16" s="103">
        <v>547106.12</v>
      </c>
      <c r="V16" s="21">
        <f t="shared" si="3"/>
        <v>0</v>
      </c>
      <c r="W16" s="103">
        <v>89256.120000000039</v>
      </c>
    </row>
    <row r="17" spans="1:23" x14ac:dyDescent="0.25">
      <c r="A17" s="19">
        <v>3507</v>
      </c>
      <c r="B17" s="70">
        <v>42495</v>
      </c>
      <c r="C17" s="34">
        <v>3197.4690099999998</v>
      </c>
      <c r="D17" s="35" t="s">
        <v>79</v>
      </c>
      <c r="E17" s="108">
        <v>3</v>
      </c>
      <c r="F17" s="109">
        <v>507</v>
      </c>
      <c r="G17" s="34">
        <v>4417.72</v>
      </c>
      <c r="H17" s="103">
        <f t="shared" si="1"/>
        <v>1060</v>
      </c>
      <c r="I17" s="103" t="s">
        <v>265</v>
      </c>
      <c r="L17" s="19">
        <v>2</v>
      </c>
      <c r="M17" s="19">
        <v>305</v>
      </c>
      <c r="N17" s="103">
        <v>2305</v>
      </c>
      <c r="O17" t="s">
        <v>49</v>
      </c>
      <c r="R17" s="7">
        <v>659837.55000000005</v>
      </c>
      <c r="S17" s="7">
        <v>63300.270000000004</v>
      </c>
      <c r="T17" s="7">
        <f t="shared" si="2"/>
        <v>723137.82000000007</v>
      </c>
      <c r="U17" s="103">
        <v>723137.82000000007</v>
      </c>
      <c r="V17" s="21">
        <f t="shared" si="3"/>
        <v>0</v>
      </c>
      <c r="W17" s="103">
        <v>109332.65</v>
      </c>
    </row>
    <row r="18" spans="1:23" x14ac:dyDescent="0.25">
      <c r="A18" s="19">
        <v>3507</v>
      </c>
      <c r="B18" s="70">
        <v>42526</v>
      </c>
      <c r="C18" s="34">
        <v>3214.9777399999998</v>
      </c>
      <c r="D18" s="35" t="s">
        <v>79</v>
      </c>
      <c r="E18" s="108">
        <v>3</v>
      </c>
      <c r="F18" s="109">
        <v>507</v>
      </c>
      <c r="G18" s="34">
        <v>4408.6899999999996</v>
      </c>
      <c r="H18" s="103">
        <f t="shared" si="1"/>
        <v>1029</v>
      </c>
      <c r="I18" s="103" t="s">
        <v>265</v>
      </c>
      <c r="P18"/>
      <c r="Q18"/>
      <c r="R18"/>
      <c r="S18"/>
      <c r="T18"/>
    </row>
    <row r="19" spans="1:23" x14ac:dyDescent="0.25">
      <c r="A19" s="19">
        <v>3507</v>
      </c>
      <c r="B19" s="70">
        <v>42556</v>
      </c>
      <c r="C19" s="34">
        <v>3217.6590799999999</v>
      </c>
      <c r="D19" s="35" t="s">
        <v>79</v>
      </c>
      <c r="E19" s="108">
        <v>3</v>
      </c>
      <c r="F19" s="109">
        <v>507</v>
      </c>
      <c r="G19" s="34">
        <v>4380.2</v>
      </c>
      <c r="H19" s="103">
        <f t="shared" si="1"/>
        <v>999</v>
      </c>
      <c r="I19" s="103" t="s">
        <v>265</v>
      </c>
    </row>
    <row r="20" spans="1:23" x14ac:dyDescent="0.25">
      <c r="A20" s="19">
        <v>3507</v>
      </c>
      <c r="B20" s="70">
        <v>42587</v>
      </c>
      <c r="C20" s="34">
        <v>3279.7711800000002</v>
      </c>
      <c r="D20" s="35" t="s">
        <v>79</v>
      </c>
      <c r="E20" s="108">
        <v>3</v>
      </c>
      <c r="F20" s="109">
        <v>507</v>
      </c>
      <c r="G20" s="34">
        <v>4430.8599999999997</v>
      </c>
      <c r="H20" s="103">
        <f t="shared" si="1"/>
        <v>968</v>
      </c>
      <c r="I20" s="103" t="s">
        <v>265</v>
      </c>
    </row>
    <row r="21" spans="1:23" x14ac:dyDescent="0.25">
      <c r="A21" s="19">
        <v>3507</v>
      </c>
      <c r="B21" s="70">
        <v>42618</v>
      </c>
      <c r="C21" s="34">
        <v>57539.800560000003</v>
      </c>
      <c r="D21" s="35" t="s">
        <v>79</v>
      </c>
      <c r="E21" s="108">
        <v>3</v>
      </c>
      <c r="F21" s="109">
        <v>507</v>
      </c>
      <c r="G21" s="34">
        <v>77139.850000000006</v>
      </c>
      <c r="H21" s="103">
        <f t="shared" si="1"/>
        <v>937</v>
      </c>
      <c r="I21" s="103" t="s">
        <v>265</v>
      </c>
    </row>
    <row r="22" spans="1:23" x14ac:dyDescent="0.25">
      <c r="A22" s="19">
        <v>3507</v>
      </c>
      <c r="B22" s="70">
        <v>42726</v>
      </c>
      <c r="C22" s="34">
        <v>1933.8604399999999</v>
      </c>
      <c r="D22" s="35" t="s">
        <v>79</v>
      </c>
      <c r="E22" s="108">
        <v>3</v>
      </c>
      <c r="F22" s="109">
        <v>507</v>
      </c>
      <c r="G22" s="34">
        <v>2522.9899999999998</v>
      </c>
      <c r="H22" s="103">
        <f t="shared" si="1"/>
        <v>829</v>
      </c>
      <c r="I22" s="103" t="s">
        <v>265</v>
      </c>
    </row>
    <row r="23" spans="1:23" x14ac:dyDescent="0.25">
      <c r="A23" s="19">
        <v>2305</v>
      </c>
      <c r="B23" s="70">
        <v>42618</v>
      </c>
      <c r="C23" s="34">
        <v>42442.537649999998</v>
      </c>
      <c r="D23" s="35" t="s">
        <v>49</v>
      </c>
      <c r="E23" s="108">
        <v>2</v>
      </c>
      <c r="F23" s="109">
        <v>305</v>
      </c>
      <c r="G23" s="34">
        <v>56899.93</v>
      </c>
      <c r="H23" s="103">
        <f t="shared" si="1"/>
        <v>937</v>
      </c>
      <c r="I23" s="103" t="s">
        <v>265</v>
      </c>
    </row>
    <row r="24" spans="1:23" x14ac:dyDescent="0.25">
      <c r="A24" s="19">
        <v>2305</v>
      </c>
      <c r="B24" s="70">
        <v>42805</v>
      </c>
      <c r="C24" s="34">
        <v>1347.4102</v>
      </c>
      <c r="D24" s="35" t="s">
        <v>49</v>
      </c>
      <c r="E24" s="108">
        <v>2</v>
      </c>
      <c r="F24" s="109">
        <v>305</v>
      </c>
      <c r="G24" s="34">
        <v>1722.4</v>
      </c>
      <c r="H24" s="103">
        <f t="shared" si="1"/>
        <v>750</v>
      </c>
      <c r="I24" s="103" t="s">
        <v>265</v>
      </c>
    </row>
    <row r="25" spans="1:23" x14ac:dyDescent="0.25">
      <c r="A25" s="19">
        <v>2404</v>
      </c>
      <c r="B25" s="70">
        <v>42868</v>
      </c>
      <c r="C25" s="34">
        <v>1088.3710699999999</v>
      </c>
      <c r="D25" s="35" t="s">
        <v>52</v>
      </c>
      <c r="E25" s="108">
        <v>2</v>
      </c>
      <c r="F25" s="109">
        <v>404</v>
      </c>
      <c r="G25" s="34">
        <v>1368.42</v>
      </c>
      <c r="H25" s="103">
        <f t="shared" si="1"/>
        <v>687</v>
      </c>
      <c r="I25" s="103" t="s">
        <v>265</v>
      </c>
    </row>
    <row r="26" spans="1:23" x14ac:dyDescent="0.25">
      <c r="A26" s="19">
        <v>2404</v>
      </c>
      <c r="B26" s="70">
        <v>42618</v>
      </c>
      <c r="C26" s="34">
        <v>31832.800510000001</v>
      </c>
      <c r="D26" s="35" t="s">
        <v>52</v>
      </c>
      <c r="E26" s="108">
        <v>2</v>
      </c>
      <c r="F26" s="109">
        <v>404</v>
      </c>
      <c r="G26" s="34">
        <v>42676.15</v>
      </c>
      <c r="H26" s="103">
        <f t="shared" si="1"/>
        <v>937</v>
      </c>
      <c r="I26" s="103" t="s">
        <v>265</v>
      </c>
    </row>
    <row r="27" spans="1:23" x14ac:dyDescent="0.25">
      <c r="A27" s="19">
        <v>2304</v>
      </c>
      <c r="B27" s="70">
        <v>42870</v>
      </c>
      <c r="C27" s="34">
        <v>1072.51197</v>
      </c>
      <c r="D27" s="35" t="s">
        <v>48</v>
      </c>
      <c r="E27" s="108">
        <v>2</v>
      </c>
      <c r="F27" s="109">
        <v>304</v>
      </c>
      <c r="G27" s="34">
        <v>1347.76</v>
      </c>
      <c r="H27" s="103">
        <f t="shared" si="1"/>
        <v>685</v>
      </c>
      <c r="I27" s="103" t="s">
        <v>265</v>
      </c>
    </row>
    <row r="28" spans="1:23" x14ac:dyDescent="0.25">
      <c r="A28" s="19">
        <v>2504</v>
      </c>
      <c r="B28" s="70">
        <v>42526</v>
      </c>
      <c r="C28" s="34">
        <v>1856.07557</v>
      </c>
      <c r="D28" s="35" t="s">
        <v>55</v>
      </c>
      <c r="E28" s="108">
        <v>2</v>
      </c>
      <c r="F28" s="109">
        <v>504</v>
      </c>
      <c r="G28" s="34">
        <v>2545.23</v>
      </c>
      <c r="H28" s="103">
        <f t="shared" si="1"/>
        <v>1029</v>
      </c>
      <c r="I28" s="103" t="s">
        <v>265</v>
      </c>
    </row>
    <row r="29" spans="1:23" x14ac:dyDescent="0.25">
      <c r="A29" s="19">
        <v>2504</v>
      </c>
      <c r="B29" s="70">
        <v>42556</v>
      </c>
      <c r="C29" s="34">
        <v>1857.62356</v>
      </c>
      <c r="D29" s="35" t="s">
        <v>55</v>
      </c>
      <c r="E29" s="108">
        <v>2</v>
      </c>
      <c r="F29" s="109">
        <v>504</v>
      </c>
      <c r="G29" s="34">
        <v>2528.7800000000002</v>
      </c>
      <c r="H29" s="103">
        <f t="shared" si="1"/>
        <v>999</v>
      </c>
      <c r="I29" s="103" t="s">
        <v>265</v>
      </c>
    </row>
    <row r="30" spans="1:23" x14ac:dyDescent="0.25">
      <c r="A30" s="19">
        <v>2504</v>
      </c>
      <c r="B30" s="70">
        <v>42587</v>
      </c>
      <c r="C30" s="34">
        <v>1893.4822099999999</v>
      </c>
      <c r="D30" s="35" t="s">
        <v>55</v>
      </c>
      <c r="E30" s="108">
        <v>2</v>
      </c>
      <c r="F30" s="109">
        <v>504</v>
      </c>
      <c r="G30" s="34">
        <v>2558.0300000000002</v>
      </c>
      <c r="H30" s="103">
        <f t="shared" si="1"/>
        <v>968</v>
      </c>
      <c r="I30" s="103" t="s">
        <v>265</v>
      </c>
    </row>
    <row r="31" spans="1:23" x14ac:dyDescent="0.25">
      <c r="A31" s="19">
        <v>2504</v>
      </c>
      <c r="B31" s="70">
        <v>42618</v>
      </c>
      <c r="C31" s="34">
        <v>34003.191070000001</v>
      </c>
      <c r="D31" s="35" t="s">
        <v>55</v>
      </c>
      <c r="E31" s="108">
        <v>2</v>
      </c>
      <c r="F31" s="109">
        <v>504</v>
      </c>
      <c r="G31" s="34">
        <v>45585.85</v>
      </c>
      <c r="H31" s="103">
        <f t="shared" si="1"/>
        <v>937</v>
      </c>
      <c r="I31" s="103" t="s">
        <v>265</v>
      </c>
    </row>
    <row r="32" spans="1:23" x14ac:dyDescent="0.25">
      <c r="A32" s="19">
        <v>2504</v>
      </c>
      <c r="B32" s="70">
        <v>42869</v>
      </c>
      <c r="C32" s="34">
        <v>1104.2371499999999</v>
      </c>
      <c r="D32" s="35" t="s">
        <v>55</v>
      </c>
      <c r="E32" s="108">
        <v>2</v>
      </c>
      <c r="F32" s="109">
        <v>504</v>
      </c>
      <c r="G32" s="34">
        <v>1388</v>
      </c>
      <c r="H32" s="103">
        <f t="shared" si="1"/>
        <v>686</v>
      </c>
      <c r="I32" s="103" t="s">
        <v>265</v>
      </c>
    </row>
    <row r="33" spans="1:9" x14ac:dyDescent="0.25">
      <c r="A33" s="19">
        <v>3202</v>
      </c>
      <c r="B33" s="70">
        <v>42866</v>
      </c>
      <c r="C33" s="34">
        <v>1317.7631699999999</v>
      </c>
      <c r="D33" s="35" t="s">
        <v>66</v>
      </c>
      <c r="E33" s="108">
        <v>3</v>
      </c>
      <c r="F33" s="109">
        <v>202</v>
      </c>
      <c r="G33" s="34">
        <v>1657.71</v>
      </c>
      <c r="H33" s="103">
        <f t="shared" si="1"/>
        <v>689</v>
      </c>
      <c r="I33" s="103" t="s">
        <v>265</v>
      </c>
    </row>
    <row r="34" spans="1:9" x14ac:dyDescent="0.25">
      <c r="A34" s="19">
        <v>2602</v>
      </c>
      <c r="B34" s="70">
        <v>42618</v>
      </c>
      <c r="C34" s="34">
        <v>44797.983619999999</v>
      </c>
      <c r="D34" s="35" t="s">
        <v>56</v>
      </c>
      <c r="E34" s="108">
        <v>2</v>
      </c>
      <c r="F34" s="109">
        <v>602</v>
      </c>
      <c r="G34" s="34">
        <v>60057.73</v>
      </c>
      <c r="H34" s="103">
        <f t="shared" si="1"/>
        <v>937</v>
      </c>
      <c r="I34" s="103" t="s">
        <v>265</v>
      </c>
    </row>
    <row r="35" spans="1:9" x14ac:dyDescent="0.25">
      <c r="A35" s="19">
        <v>2602</v>
      </c>
      <c r="B35" s="70">
        <v>42908</v>
      </c>
      <c r="C35" s="34">
        <v>1449.19706</v>
      </c>
      <c r="D35" s="35" t="s">
        <v>56</v>
      </c>
      <c r="E35" s="108">
        <v>2</v>
      </c>
      <c r="F35" s="109">
        <v>602</v>
      </c>
      <c r="G35" s="34">
        <v>1802.77</v>
      </c>
      <c r="H35" s="103">
        <f t="shared" si="1"/>
        <v>647</v>
      </c>
      <c r="I35" s="103" t="s">
        <v>265</v>
      </c>
    </row>
    <row r="36" spans="1:9" x14ac:dyDescent="0.25">
      <c r="A36" s="19">
        <v>2504</v>
      </c>
      <c r="B36" s="70">
        <v>42343</v>
      </c>
      <c r="C36" s="34">
        <v>5942.99</v>
      </c>
      <c r="D36" s="35" t="s">
        <v>55</v>
      </c>
      <c r="E36" s="108">
        <v>2</v>
      </c>
      <c r="F36" s="109">
        <v>504</v>
      </c>
      <c r="G36" s="34">
        <v>8512.1</v>
      </c>
      <c r="H36" s="103">
        <f t="shared" si="1"/>
        <v>1212</v>
      </c>
      <c r="I36" s="103" t="s">
        <v>265</v>
      </c>
    </row>
    <row r="37" spans="1:9" x14ac:dyDescent="0.25">
      <c r="A37" s="19">
        <v>3507</v>
      </c>
      <c r="B37" s="70">
        <v>42343</v>
      </c>
      <c r="C37" s="34">
        <v>15198.339760000001</v>
      </c>
      <c r="D37" s="35" t="s">
        <v>79</v>
      </c>
      <c r="E37" s="108">
        <v>3</v>
      </c>
      <c r="F37" s="109">
        <v>507</v>
      </c>
      <c r="G37" s="34">
        <v>21768.46</v>
      </c>
      <c r="H37" s="103">
        <f t="shared" si="1"/>
        <v>1212</v>
      </c>
      <c r="I37" s="103" t="s">
        <v>265</v>
      </c>
    </row>
    <row r="38" spans="1:9" x14ac:dyDescent="0.25">
      <c r="A38" s="19">
        <v>2603</v>
      </c>
      <c r="B38" s="70">
        <v>42658</v>
      </c>
      <c r="C38" s="34">
        <v>84739.080180000004</v>
      </c>
      <c r="D38" s="35" t="s">
        <v>57</v>
      </c>
      <c r="E38" s="108">
        <v>2</v>
      </c>
      <c r="F38" s="109">
        <v>603</v>
      </c>
      <c r="G38" s="34">
        <v>112474.4</v>
      </c>
      <c r="H38" s="103">
        <f t="shared" si="1"/>
        <v>897</v>
      </c>
      <c r="I38" s="103" t="s">
        <v>265</v>
      </c>
    </row>
    <row r="39" spans="1:9" x14ac:dyDescent="0.25">
      <c r="A39" s="19">
        <v>2603</v>
      </c>
      <c r="B39" s="70">
        <v>43235</v>
      </c>
      <c r="C39" s="34">
        <v>1099.9164599999999</v>
      </c>
      <c r="D39" s="35" t="s">
        <v>57</v>
      </c>
      <c r="E39" s="108">
        <v>2</v>
      </c>
      <c r="F39" s="109">
        <v>603</v>
      </c>
      <c r="G39" s="34">
        <v>1248.3900000000001</v>
      </c>
      <c r="H39" s="103">
        <f t="shared" si="1"/>
        <v>320</v>
      </c>
      <c r="I39" s="103" t="s">
        <v>265</v>
      </c>
    </row>
    <row r="40" spans="1:9" x14ac:dyDescent="0.25">
      <c r="A40" s="19">
        <v>3202</v>
      </c>
      <c r="B40" s="70">
        <v>42618</v>
      </c>
      <c r="C40" s="34">
        <v>21716.698540000001</v>
      </c>
      <c r="D40" s="35" t="s">
        <v>66</v>
      </c>
      <c r="E40" s="108">
        <v>3</v>
      </c>
      <c r="F40" s="109">
        <v>202</v>
      </c>
      <c r="G40" s="34">
        <v>29114.16</v>
      </c>
      <c r="H40" s="103">
        <f t="shared" si="1"/>
        <v>937</v>
      </c>
      <c r="I40" s="103" t="s">
        <v>265</v>
      </c>
    </row>
    <row r="41" spans="1:9" x14ac:dyDescent="0.25">
      <c r="A41" s="19">
        <v>2104</v>
      </c>
      <c r="B41" s="70">
        <v>42713</v>
      </c>
      <c r="C41" s="34">
        <v>2722.49</v>
      </c>
      <c r="D41" s="35" t="s">
        <v>40</v>
      </c>
      <c r="E41" s="108">
        <v>2</v>
      </c>
      <c r="F41" s="109">
        <v>104</v>
      </c>
      <c r="G41" s="34">
        <v>3563.66</v>
      </c>
      <c r="H41" s="103">
        <f t="shared" si="1"/>
        <v>842</v>
      </c>
      <c r="I41" s="103" t="s">
        <v>265</v>
      </c>
    </row>
    <row r="42" spans="1:9" x14ac:dyDescent="0.25">
      <c r="A42" s="19">
        <v>2208</v>
      </c>
      <c r="B42" s="70">
        <v>42713</v>
      </c>
      <c r="C42" s="34">
        <v>2946.91</v>
      </c>
      <c r="D42" s="35" t="s">
        <v>45</v>
      </c>
      <c r="E42" s="108">
        <v>2</v>
      </c>
      <c r="F42" s="109">
        <v>208</v>
      </c>
      <c r="G42" s="34">
        <v>3857.42</v>
      </c>
      <c r="H42" s="103">
        <f t="shared" si="1"/>
        <v>842</v>
      </c>
      <c r="I42" s="103" t="s">
        <v>265</v>
      </c>
    </row>
    <row r="43" spans="1:9" x14ac:dyDescent="0.25">
      <c r="A43" s="19">
        <v>2304</v>
      </c>
      <c r="B43" s="70">
        <v>42713</v>
      </c>
      <c r="C43" s="34">
        <v>2722.49</v>
      </c>
      <c r="D43" s="35" t="s">
        <v>48</v>
      </c>
      <c r="E43" s="108">
        <v>2</v>
      </c>
      <c r="F43" s="109">
        <v>304</v>
      </c>
      <c r="G43" s="34">
        <v>3563.66</v>
      </c>
      <c r="H43" s="103">
        <f t="shared" si="1"/>
        <v>842</v>
      </c>
      <c r="I43" s="103" t="s">
        <v>265</v>
      </c>
    </row>
    <row r="44" spans="1:9" x14ac:dyDescent="0.25">
      <c r="A44" s="19">
        <v>2404</v>
      </c>
      <c r="B44" s="70">
        <v>42713</v>
      </c>
      <c r="C44" s="34">
        <v>2722.49</v>
      </c>
      <c r="D44" s="35" t="s">
        <v>52</v>
      </c>
      <c r="E44" s="108">
        <v>2</v>
      </c>
      <c r="F44" s="109">
        <v>404</v>
      </c>
      <c r="G44" s="34">
        <v>3563.66</v>
      </c>
      <c r="H44" s="103">
        <f t="shared" si="1"/>
        <v>842</v>
      </c>
      <c r="I44" s="103" t="s">
        <v>265</v>
      </c>
    </row>
    <row r="45" spans="1:9" x14ac:dyDescent="0.25">
      <c r="A45" s="19">
        <v>2504</v>
      </c>
      <c r="B45" s="70">
        <v>42713</v>
      </c>
      <c r="C45" s="34">
        <v>2722.49</v>
      </c>
      <c r="D45" s="35" t="s">
        <v>55</v>
      </c>
      <c r="E45" s="108">
        <v>2</v>
      </c>
      <c r="F45" s="109">
        <v>504</v>
      </c>
      <c r="G45" s="34">
        <v>3563.66</v>
      </c>
      <c r="H45" s="103">
        <f t="shared" si="1"/>
        <v>842</v>
      </c>
      <c r="I45" s="103" t="s">
        <v>265</v>
      </c>
    </row>
    <row r="46" spans="1:9" x14ac:dyDescent="0.25">
      <c r="A46" s="19">
        <v>2305</v>
      </c>
      <c r="B46" s="70">
        <v>42713</v>
      </c>
      <c r="C46" s="34">
        <v>3573.75</v>
      </c>
      <c r="D46" s="35" t="s">
        <v>49</v>
      </c>
      <c r="E46" s="108">
        <v>2</v>
      </c>
      <c r="F46" s="109">
        <v>305</v>
      </c>
      <c r="G46" s="34">
        <v>4677.9399999999996</v>
      </c>
      <c r="H46" s="103">
        <f t="shared" si="1"/>
        <v>842</v>
      </c>
      <c r="I46" s="103" t="s">
        <v>265</v>
      </c>
    </row>
    <row r="47" spans="1:9" x14ac:dyDescent="0.25">
      <c r="A47" s="19">
        <v>2602</v>
      </c>
      <c r="B47" s="70">
        <v>42713</v>
      </c>
      <c r="C47" s="34">
        <v>3573.75</v>
      </c>
      <c r="D47" s="35" t="s">
        <v>56</v>
      </c>
      <c r="E47" s="108">
        <v>2</v>
      </c>
      <c r="F47" s="109">
        <v>602</v>
      </c>
      <c r="G47" s="34">
        <v>4677.9399999999996</v>
      </c>
      <c r="H47" s="103">
        <f t="shared" si="1"/>
        <v>842</v>
      </c>
      <c r="I47" s="103" t="s">
        <v>265</v>
      </c>
    </row>
    <row r="48" spans="1:9" x14ac:dyDescent="0.25">
      <c r="A48" s="19">
        <v>2603</v>
      </c>
      <c r="B48" s="70">
        <v>42713</v>
      </c>
      <c r="C48" s="34">
        <v>2722.49</v>
      </c>
      <c r="D48" s="35" t="s">
        <v>57</v>
      </c>
      <c r="E48" s="108">
        <v>2</v>
      </c>
      <c r="F48" s="109">
        <v>603</v>
      </c>
      <c r="G48" s="34">
        <v>3563.66</v>
      </c>
      <c r="H48" s="103">
        <f t="shared" si="1"/>
        <v>842</v>
      </c>
      <c r="I48" s="103" t="s">
        <v>265</v>
      </c>
    </row>
    <row r="49" spans="1:9" x14ac:dyDescent="0.25">
      <c r="A49" s="19">
        <v>3202</v>
      </c>
      <c r="B49" s="70">
        <v>42713</v>
      </c>
      <c r="C49" s="34">
        <v>3573.75</v>
      </c>
      <c r="D49" s="35" t="s">
        <v>66</v>
      </c>
      <c r="E49" s="108">
        <v>3</v>
      </c>
      <c r="F49" s="109">
        <v>202</v>
      </c>
      <c r="G49" s="34">
        <v>4677.9399999999996</v>
      </c>
      <c r="H49" s="103">
        <f t="shared" si="1"/>
        <v>842</v>
      </c>
      <c r="I49" s="103" t="s">
        <v>265</v>
      </c>
    </row>
    <row r="50" spans="1:9" x14ac:dyDescent="0.25">
      <c r="A50" s="19">
        <v>3304</v>
      </c>
      <c r="B50" s="70">
        <v>42713</v>
      </c>
      <c r="C50" s="34">
        <v>2722.49</v>
      </c>
      <c r="D50" s="35" t="s">
        <v>73</v>
      </c>
      <c r="E50" s="108">
        <v>3</v>
      </c>
      <c r="F50" s="109">
        <v>304</v>
      </c>
      <c r="G50" s="34">
        <v>3563.66</v>
      </c>
      <c r="H50" s="103">
        <f t="shared" si="1"/>
        <v>842</v>
      </c>
      <c r="I50" s="103" t="s">
        <v>265</v>
      </c>
    </row>
    <row r="51" spans="1:9" x14ac:dyDescent="0.25">
      <c r="A51" s="19">
        <v>3507</v>
      </c>
      <c r="B51" s="70">
        <v>42713</v>
      </c>
      <c r="C51" s="34">
        <v>4214.51</v>
      </c>
      <c r="D51" s="35" t="s">
        <v>79</v>
      </c>
      <c r="E51" s="108">
        <v>3</v>
      </c>
      <c r="F51" s="109">
        <v>507</v>
      </c>
      <c r="G51" s="34">
        <v>5516.67</v>
      </c>
      <c r="H51" s="103">
        <f t="shared" si="1"/>
        <v>842</v>
      </c>
      <c r="I51" s="103" t="s">
        <v>265</v>
      </c>
    </row>
    <row r="52" spans="1:9" x14ac:dyDescent="0.25">
      <c r="A52" s="19">
        <v>2104</v>
      </c>
      <c r="B52" s="70">
        <v>43409</v>
      </c>
      <c r="C52" s="34">
        <v>463275.75215999997</v>
      </c>
      <c r="D52" s="34" t="s">
        <v>40</v>
      </c>
      <c r="E52" s="95">
        <v>2</v>
      </c>
      <c r="F52" s="109">
        <v>104</v>
      </c>
      <c r="G52" s="34">
        <v>498945.34</v>
      </c>
      <c r="H52" s="103">
        <f t="shared" si="1"/>
        <v>146</v>
      </c>
      <c r="I52" t="s">
        <v>264</v>
      </c>
    </row>
    <row r="53" spans="1:9" x14ac:dyDescent="0.25">
      <c r="A53" s="19">
        <v>2208</v>
      </c>
      <c r="B53" s="70">
        <v>43409</v>
      </c>
      <c r="C53" s="34">
        <v>499739.63271999999</v>
      </c>
      <c r="D53" s="34" t="s">
        <v>45</v>
      </c>
      <c r="E53" s="95">
        <v>2</v>
      </c>
      <c r="F53" s="109">
        <v>208</v>
      </c>
      <c r="G53" s="34">
        <v>538216.74</v>
      </c>
      <c r="H53" s="103">
        <f t="shared" si="1"/>
        <v>146</v>
      </c>
      <c r="I53" s="103" t="s">
        <v>264</v>
      </c>
    </row>
    <row r="54" spans="1:9" x14ac:dyDescent="0.25">
      <c r="A54" s="19">
        <v>2304</v>
      </c>
      <c r="B54" s="70">
        <v>43409</v>
      </c>
      <c r="C54" s="34">
        <v>510002.84039999999</v>
      </c>
      <c r="D54" s="34" t="s">
        <v>48</v>
      </c>
      <c r="E54" s="95">
        <v>2</v>
      </c>
      <c r="F54" s="109">
        <v>304</v>
      </c>
      <c r="G54" s="34">
        <v>549270.15</v>
      </c>
      <c r="H54" s="103">
        <f t="shared" si="1"/>
        <v>146</v>
      </c>
      <c r="I54" s="103" t="s">
        <v>264</v>
      </c>
    </row>
    <row r="55" spans="1:9" x14ac:dyDescent="0.25">
      <c r="A55" s="19">
        <v>2305</v>
      </c>
      <c r="B55" s="70">
        <v>43409</v>
      </c>
      <c r="C55" s="34">
        <v>612665.77717000002</v>
      </c>
      <c r="D55" s="34" t="s">
        <v>49</v>
      </c>
      <c r="E55" s="95">
        <v>2</v>
      </c>
      <c r="F55" s="109">
        <v>305</v>
      </c>
      <c r="G55" s="34">
        <v>659837.55000000005</v>
      </c>
      <c r="H55" s="103">
        <f t="shared" si="1"/>
        <v>146</v>
      </c>
      <c r="I55" s="103" t="s">
        <v>264</v>
      </c>
    </row>
    <row r="56" spans="1:9" x14ac:dyDescent="0.25">
      <c r="A56" s="19">
        <v>2404</v>
      </c>
      <c r="B56" s="70">
        <v>43409</v>
      </c>
      <c r="C56" s="34">
        <v>517930.01315999997</v>
      </c>
      <c r="D56" s="34" t="s">
        <v>52</v>
      </c>
      <c r="E56" s="95">
        <v>2</v>
      </c>
      <c r="F56" s="109">
        <v>404</v>
      </c>
      <c r="G56" s="34">
        <v>557807.67000000004</v>
      </c>
      <c r="H56" s="103">
        <f t="shared" si="1"/>
        <v>146</v>
      </c>
      <c r="I56" s="103" t="s">
        <v>264</v>
      </c>
    </row>
    <row r="57" spans="1:9" x14ac:dyDescent="0.25">
      <c r="A57" s="19">
        <v>2504</v>
      </c>
      <c r="B57" s="70">
        <v>43409</v>
      </c>
      <c r="C57" s="34">
        <v>528732.25211999996</v>
      </c>
      <c r="D57" s="34" t="s">
        <v>55</v>
      </c>
      <c r="E57" s="95">
        <v>2</v>
      </c>
      <c r="F57" s="109">
        <v>504</v>
      </c>
      <c r="G57" s="34">
        <v>569441.62</v>
      </c>
      <c r="H57" s="103">
        <f t="shared" si="1"/>
        <v>146</v>
      </c>
      <c r="I57" s="103" t="s">
        <v>264</v>
      </c>
    </row>
    <row r="58" spans="1:9" x14ac:dyDescent="0.25">
      <c r="A58" s="19">
        <v>2602</v>
      </c>
      <c r="B58" s="70">
        <v>43409</v>
      </c>
      <c r="C58" s="34">
        <v>677079.00687000004</v>
      </c>
      <c r="D58" s="34" t="s">
        <v>56</v>
      </c>
      <c r="E58" s="95">
        <v>2</v>
      </c>
      <c r="F58" s="109">
        <v>602</v>
      </c>
      <c r="G58" s="34">
        <v>729210.23</v>
      </c>
      <c r="H58" s="103">
        <f t="shared" si="1"/>
        <v>146</v>
      </c>
      <c r="I58" s="103" t="s">
        <v>264</v>
      </c>
    </row>
    <row r="59" spans="1:9" x14ac:dyDescent="0.25">
      <c r="A59" s="19">
        <v>2603</v>
      </c>
      <c r="B59" s="70">
        <v>43409</v>
      </c>
      <c r="C59" s="34">
        <v>435029.13689000002</v>
      </c>
      <c r="D59" s="34" t="s">
        <v>57</v>
      </c>
      <c r="E59" s="95">
        <v>2</v>
      </c>
      <c r="F59" s="109">
        <v>603</v>
      </c>
      <c r="G59" s="34">
        <v>468523.9</v>
      </c>
      <c r="H59" s="103">
        <f t="shared" si="1"/>
        <v>146</v>
      </c>
      <c r="I59" s="103" t="s">
        <v>264</v>
      </c>
    </row>
    <row r="60" spans="1:9" x14ac:dyDescent="0.25">
      <c r="A60" s="19">
        <v>3202</v>
      </c>
      <c r="B60" s="70">
        <v>43409</v>
      </c>
      <c r="C60" s="34">
        <v>587360.20808000001</v>
      </c>
      <c r="D60" s="34" t="s">
        <v>66</v>
      </c>
      <c r="E60" s="95">
        <v>3</v>
      </c>
      <c r="F60" s="109">
        <v>202</v>
      </c>
      <c r="G60" s="34">
        <v>632583.6</v>
      </c>
      <c r="H60" s="103">
        <f t="shared" si="1"/>
        <v>146</v>
      </c>
      <c r="I60" s="103" t="s">
        <v>264</v>
      </c>
    </row>
    <row r="61" spans="1:9" x14ac:dyDescent="0.25">
      <c r="A61" s="19">
        <v>3304</v>
      </c>
      <c r="B61" s="70">
        <v>43409</v>
      </c>
      <c r="C61" s="34">
        <v>276351.46341000003</v>
      </c>
      <c r="D61" s="34" t="s">
        <v>73</v>
      </c>
      <c r="E61" s="95">
        <v>3</v>
      </c>
      <c r="F61" s="109">
        <v>304</v>
      </c>
      <c r="G61" s="34">
        <v>297628.95</v>
      </c>
      <c r="H61" s="103">
        <f t="shared" si="1"/>
        <v>146</v>
      </c>
      <c r="I61" s="103" t="s">
        <v>264</v>
      </c>
    </row>
    <row r="62" spans="1:9" x14ac:dyDescent="0.25">
      <c r="A62" s="19">
        <v>3507</v>
      </c>
      <c r="B62" s="70">
        <v>43409</v>
      </c>
      <c r="C62" s="34">
        <v>870697.09427</v>
      </c>
      <c r="D62" s="34" t="s">
        <v>79</v>
      </c>
      <c r="E62" s="95">
        <v>3</v>
      </c>
      <c r="F62" s="109">
        <v>507</v>
      </c>
      <c r="G62" s="34">
        <v>937735.81</v>
      </c>
      <c r="H62" s="103">
        <f t="shared" si="1"/>
        <v>146</v>
      </c>
      <c r="I62" s="103" t="s">
        <v>264</v>
      </c>
    </row>
    <row r="63" spans="1:9" x14ac:dyDescent="0.25">
      <c r="A63" s="19">
        <v>1401</v>
      </c>
      <c r="B63" s="70">
        <v>43409</v>
      </c>
      <c r="C63" s="34">
        <v>568503.65914999996</v>
      </c>
      <c r="D63" s="34" t="s">
        <v>27</v>
      </c>
      <c r="E63" s="95">
        <v>1</v>
      </c>
      <c r="F63" s="109">
        <v>401</v>
      </c>
      <c r="G63" s="34">
        <v>612275.19999999995</v>
      </c>
      <c r="H63" s="103">
        <f t="shared" si="1"/>
        <v>146</v>
      </c>
      <c r="I63" s="103" t="s">
        <v>264</v>
      </c>
    </row>
    <row r="64" spans="1:9" x14ac:dyDescent="0.25">
      <c r="A64" s="19">
        <v>1401</v>
      </c>
      <c r="B64" s="70">
        <v>43409</v>
      </c>
      <c r="C64" s="34">
        <v>1538.5636999999999</v>
      </c>
      <c r="D64" s="34" t="s">
        <v>27</v>
      </c>
      <c r="E64" s="95">
        <v>1</v>
      </c>
      <c r="F64" s="109">
        <v>401</v>
      </c>
      <c r="G64" s="34">
        <v>1657.02</v>
      </c>
      <c r="H64" s="103">
        <f t="shared" si="1"/>
        <v>146</v>
      </c>
      <c r="I64" s="103" t="s">
        <v>264</v>
      </c>
    </row>
    <row r="65" spans="1:9" x14ac:dyDescent="0.25">
      <c r="A65" s="19">
        <v>1403</v>
      </c>
      <c r="B65" s="70">
        <v>43490</v>
      </c>
      <c r="C65" s="34">
        <v>276837.90328999999</v>
      </c>
      <c r="D65" s="34" t="s">
        <v>189</v>
      </c>
      <c r="E65" s="95">
        <v>1</v>
      </c>
      <c r="F65" s="109">
        <v>403</v>
      </c>
      <c r="G65" s="34">
        <v>290678.96999999997</v>
      </c>
      <c r="H65" s="103">
        <f t="shared" si="1"/>
        <v>65</v>
      </c>
      <c r="I65" t="s">
        <v>263</v>
      </c>
    </row>
    <row r="66" spans="1:9" x14ac:dyDescent="0.25">
      <c r="A66" s="19">
        <v>2407</v>
      </c>
      <c r="B66" s="70">
        <v>43512</v>
      </c>
      <c r="C66" s="34">
        <v>180777</v>
      </c>
      <c r="D66" s="34" t="s">
        <v>251</v>
      </c>
      <c r="E66" s="95">
        <v>2</v>
      </c>
      <c r="F66" s="109">
        <v>407</v>
      </c>
      <c r="G66" s="34">
        <v>188489.74</v>
      </c>
      <c r="H66" s="103">
        <f t="shared" si="1"/>
        <v>43</v>
      </c>
      <c r="I66" t="s">
        <v>262</v>
      </c>
    </row>
    <row r="67" spans="1:9" x14ac:dyDescent="0.25">
      <c r="A67" s="19">
        <v>3105</v>
      </c>
      <c r="B67" s="70">
        <v>43484</v>
      </c>
      <c r="C67" s="34">
        <v>137078.67426</v>
      </c>
      <c r="D67" s="34" t="s">
        <v>187</v>
      </c>
      <c r="E67" s="95">
        <v>3</v>
      </c>
      <c r="F67" s="109">
        <v>105</v>
      </c>
      <c r="G67" s="34">
        <v>144206.32999999999</v>
      </c>
      <c r="H67" s="103">
        <f t="shared" si="1"/>
        <v>71</v>
      </c>
      <c r="I67" t="s">
        <v>263</v>
      </c>
    </row>
    <row r="68" spans="1:9" x14ac:dyDescent="0.25">
      <c r="B68" s="34"/>
      <c r="C68" s="34"/>
      <c r="D68" s="34"/>
      <c r="G68" s="34"/>
    </row>
    <row r="69" spans="1:9" x14ac:dyDescent="0.25">
      <c r="B69" s="34"/>
      <c r="C69" s="34"/>
      <c r="D69" s="34"/>
      <c r="G69" s="34"/>
    </row>
  </sheetData>
  <autoFilter ref="A2:I67" xr:uid="{7762A602-FD5E-4913-8C57-093F59EE63B9}"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5BB6C-B1E9-4287-8254-CFFDB25E2F71}">
  <sheetPr>
    <tabColor rgb="FF00B050"/>
  </sheetPr>
  <dimension ref="B3:AB70"/>
  <sheetViews>
    <sheetView topLeftCell="A47" zoomScale="70" zoomScaleNormal="70" workbookViewId="0">
      <selection activeCell="R71" sqref="R71"/>
    </sheetView>
  </sheetViews>
  <sheetFormatPr defaultRowHeight="18.75" customHeight="1" x14ac:dyDescent="0.2"/>
  <cols>
    <col min="1" max="4" width="9.140625" style="22"/>
    <col min="5" max="5" width="19.140625" style="22" bestFit="1" customWidth="1"/>
    <col min="6" max="6" width="9.5703125" style="22" bestFit="1" customWidth="1"/>
    <col min="7" max="23" width="9.140625" style="22"/>
    <col min="24" max="24" width="12.42578125" style="22" bestFit="1" customWidth="1"/>
    <col min="25" max="26" width="9.140625" style="22"/>
    <col min="27" max="27" width="16.42578125" style="22" customWidth="1"/>
    <col min="28" max="16384" width="9.140625" style="22"/>
  </cols>
  <sheetData>
    <row r="3" spans="2:28" ht="18.75" customHeight="1" x14ac:dyDescent="0.2">
      <c r="C3" s="23"/>
      <c r="D3" s="23"/>
      <c r="E3" s="23"/>
      <c r="F3" s="23"/>
      <c r="G3" s="23"/>
      <c r="H3" s="23"/>
      <c r="I3" s="129" t="s">
        <v>175</v>
      </c>
      <c r="J3" s="130"/>
      <c r="K3" s="130"/>
      <c r="L3" s="130"/>
      <c r="M3" s="130"/>
      <c r="N3" s="130"/>
      <c r="O3" s="130"/>
      <c r="P3" s="130"/>
      <c r="Q3" s="130"/>
      <c r="R3" s="130"/>
      <c r="S3" s="131"/>
      <c r="T3" s="23"/>
      <c r="U3" s="23"/>
      <c r="V3" s="23"/>
      <c r="W3" s="23"/>
      <c r="X3" s="23"/>
      <c r="Y3" s="23"/>
      <c r="Z3" s="23"/>
    </row>
    <row r="4" spans="2:28" ht="18.75" customHeight="1" x14ac:dyDescent="0.2">
      <c r="C4" s="24" t="s">
        <v>164</v>
      </c>
      <c r="D4" s="24" t="s">
        <v>165</v>
      </c>
      <c r="E4" s="24" t="s">
        <v>166</v>
      </c>
      <c r="F4" s="24" t="s">
        <v>167</v>
      </c>
      <c r="G4" s="129" t="s">
        <v>168</v>
      </c>
      <c r="H4" s="130"/>
      <c r="I4" s="130"/>
      <c r="J4" s="130"/>
      <c r="K4" s="130"/>
      <c r="L4" s="131"/>
      <c r="M4" s="129" t="s">
        <v>169</v>
      </c>
      <c r="N4" s="131"/>
      <c r="O4" s="129" t="s">
        <v>176</v>
      </c>
      <c r="P4" s="131"/>
      <c r="Q4" s="129" t="s">
        <v>170</v>
      </c>
      <c r="R4" s="131"/>
      <c r="S4" s="129" t="s">
        <v>171</v>
      </c>
      <c r="T4" s="131"/>
      <c r="U4" s="129" t="s">
        <v>172</v>
      </c>
      <c r="V4" s="131"/>
      <c r="W4" s="129" t="s">
        <v>173</v>
      </c>
      <c r="X4" s="131"/>
      <c r="Y4" s="129" t="s">
        <v>174</v>
      </c>
      <c r="Z4" s="131"/>
    </row>
    <row r="5" spans="2:28" ht="18.75" customHeight="1" x14ac:dyDescent="0.25">
      <c r="B5" s="22" t="str">
        <f>C5&amp;D5</f>
        <v>1106</v>
      </c>
      <c r="C5" s="25">
        <v>1</v>
      </c>
      <c r="D5" s="30">
        <v>106</v>
      </c>
      <c r="E5" s="27" t="s">
        <v>142</v>
      </c>
      <c r="F5" s="28" t="s">
        <v>134</v>
      </c>
      <c r="G5" s="126" t="s">
        <v>82</v>
      </c>
      <c r="H5" s="127"/>
      <c r="I5" s="127"/>
      <c r="J5" s="127"/>
      <c r="K5" s="127"/>
      <c r="L5" s="128"/>
      <c r="M5" s="122">
        <v>43301</v>
      </c>
      <c r="N5" s="123"/>
      <c r="O5" s="135">
        <v>31</v>
      </c>
      <c r="P5" s="134"/>
      <c r="Q5" s="122">
        <v>43301</v>
      </c>
      <c r="R5" s="123"/>
      <c r="S5" s="122">
        <v>44216</v>
      </c>
      <c r="T5" s="123"/>
      <c r="U5" s="150">
        <v>1900</v>
      </c>
      <c r="V5" s="151"/>
      <c r="W5" s="148">
        <v>58150</v>
      </c>
      <c r="X5" s="149"/>
      <c r="Y5" s="120">
        <v>466602.68</v>
      </c>
      <c r="Z5" s="121"/>
      <c r="AB5" s="22">
        <f>S5-Q5</f>
        <v>915</v>
      </c>
    </row>
    <row r="6" spans="2:28" ht="18.75" customHeight="1" x14ac:dyDescent="0.25">
      <c r="B6" s="22" t="str">
        <f t="shared" ref="B6:B21" si="0">C6&amp;D6</f>
        <v>1306</v>
      </c>
      <c r="C6" s="25">
        <v>1</v>
      </c>
      <c r="D6" s="30">
        <v>306</v>
      </c>
      <c r="E6" s="27" t="s">
        <v>142</v>
      </c>
      <c r="F6" s="28" t="s">
        <v>134</v>
      </c>
      <c r="G6" s="145" t="s">
        <v>178</v>
      </c>
      <c r="H6" s="146"/>
      <c r="I6" s="146"/>
      <c r="J6" s="146"/>
      <c r="K6" s="146"/>
      <c r="L6" s="147"/>
      <c r="M6" s="122">
        <v>43165</v>
      </c>
      <c r="N6" s="123"/>
      <c r="O6" s="124">
        <f>(S6-Q6)/30</f>
        <v>30.5</v>
      </c>
      <c r="P6" s="125"/>
      <c r="Q6" s="122">
        <v>43301</v>
      </c>
      <c r="R6" s="123"/>
      <c r="S6" s="122">
        <v>44216</v>
      </c>
      <c r="T6" s="134"/>
      <c r="U6" s="150">
        <v>1900</v>
      </c>
      <c r="V6" s="151"/>
      <c r="W6" s="152">
        <v>47520</v>
      </c>
      <c r="X6" s="153"/>
      <c r="Y6" s="120">
        <v>185631.12</v>
      </c>
      <c r="Z6" s="121"/>
      <c r="AB6" s="22">
        <f t="shared" ref="AB6:AB22" si="1">S6-Q6</f>
        <v>915</v>
      </c>
    </row>
    <row r="7" spans="2:28" ht="18.75" customHeight="1" x14ac:dyDescent="0.25">
      <c r="B7" s="22" t="str">
        <f t="shared" si="0"/>
        <v>1406</v>
      </c>
      <c r="C7" s="25">
        <v>1</v>
      </c>
      <c r="D7" s="30">
        <v>406</v>
      </c>
      <c r="E7" s="27" t="s">
        <v>142</v>
      </c>
      <c r="F7" s="28" t="s">
        <v>134</v>
      </c>
      <c r="G7" s="126" t="s">
        <v>88</v>
      </c>
      <c r="H7" s="127"/>
      <c r="I7" s="127"/>
      <c r="J7" s="127"/>
      <c r="K7" s="127"/>
      <c r="L7" s="128"/>
      <c r="M7" s="122">
        <v>43179</v>
      </c>
      <c r="N7" s="123"/>
      <c r="O7" s="124">
        <f>(S7-Q7)/30</f>
        <v>30.5</v>
      </c>
      <c r="P7" s="125"/>
      <c r="Q7" s="122">
        <v>43179</v>
      </c>
      <c r="R7" s="123"/>
      <c r="S7" s="122">
        <v>44094</v>
      </c>
      <c r="T7" s="123"/>
      <c r="U7" s="150">
        <v>1800</v>
      </c>
      <c r="V7" s="151"/>
      <c r="W7" s="148">
        <v>46082.86</v>
      </c>
      <c r="X7" s="149"/>
      <c r="Y7" s="120">
        <v>456365.55</v>
      </c>
      <c r="Z7" s="121"/>
      <c r="AB7" s="22">
        <f t="shared" si="1"/>
        <v>915</v>
      </c>
    </row>
    <row r="8" spans="2:28" ht="18.75" customHeight="1" x14ac:dyDescent="0.25">
      <c r="B8" s="22" t="str">
        <f t="shared" si="0"/>
        <v>1504</v>
      </c>
      <c r="C8" s="29">
        <v>1</v>
      </c>
      <c r="D8" s="30">
        <v>504</v>
      </c>
      <c r="E8" s="27" t="s">
        <v>142</v>
      </c>
      <c r="F8" s="28" t="s">
        <v>134</v>
      </c>
      <c r="G8" s="126" t="s">
        <v>92</v>
      </c>
      <c r="H8" s="127"/>
      <c r="I8" s="127"/>
      <c r="J8" s="127"/>
      <c r="K8" s="127"/>
      <c r="L8" s="128"/>
      <c r="M8" s="122">
        <v>43154</v>
      </c>
      <c r="N8" s="123"/>
      <c r="O8" s="124">
        <f t="shared" ref="O8:O21" si="2">(S8-Q8)/30</f>
        <v>30.4</v>
      </c>
      <c r="P8" s="125"/>
      <c r="Q8" s="122">
        <v>43152</v>
      </c>
      <c r="R8" s="123"/>
      <c r="S8" s="122">
        <v>44064</v>
      </c>
      <c r="T8" s="134"/>
      <c r="U8" s="150">
        <v>1300</v>
      </c>
      <c r="V8" s="151"/>
      <c r="W8" s="148">
        <v>43200</v>
      </c>
      <c r="X8" s="149"/>
      <c r="Y8" s="120">
        <v>369184.01</v>
      </c>
      <c r="Z8" s="121"/>
      <c r="AB8" s="22">
        <f t="shared" si="1"/>
        <v>912</v>
      </c>
    </row>
    <row r="9" spans="2:28" ht="18.75" customHeight="1" x14ac:dyDescent="0.25">
      <c r="B9" s="22" t="str">
        <f t="shared" si="0"/>
        <v>1505</v>
      </c>
      <c r="C9" s="29">
        <v>1</v>
      </c>
      <c r="D9" s="30">
        <v>505</v>
      </c>
      <c r="E9" s="27" t="s">
        <v>142</v>
      </c>
      <c r="F9" s="28" t="s">
        <v>134</v>
      </c>
      <c r="G9" s="126" t="s">
        <v>95</v>
      </c>
      <c r="H9" s="127"/>
      <c r="I9" s="127"/>
      <c r="J9" s="127"/>
      <c r="K9" s="127"/>
      <c r="L9" s="128"/>
      <c r="M9" s="122">
        <v>43181</v>
      </c>
      <c r="N9" s="123"/>
      <c r="O9" s="124">
        <f t="shared" si="2"/>
        <v>30.5</v>
      </c>
      <c r="P9" s="125"/>
      <c r="Q9" s="122">
        <v>43180</v>
      </c>
      <c r="R9" s="123"/>
      <c r="S9" s="122">
        <v>44095</v>
      </c>
      <c r="T9" s="123"/>
      <c r="U9" s="150">
        <v>1650</v>
      </c>
      <c r="V9" s="151"/>
      <c r="W9" s="148">
        <v>41170</v>
      </c>
      <c r="X9" s="149"/>
      <c r="Y9" s="120">
        <v>188859.49</v>
      </c>
      <c r="Z9" s="121"/>
      <c r="AB9" s="22">
        <f t="shared" si="1"/>
        <v>915</v>
      </c>
    </row>
    <row r="10" spans="2:28" ht="18.75" customHeight="1" x14ac:dyDescent="0.25">
      <c r="B10" s="22" t="str">
        <f t="shared" si="0"/>
        <v>1603</v>
      </c>
      <c r="C10" s="29">
        <v>1</v>
      </c>
      <c r="D10" s="30">
        <v>603</v>
      </c>
      <c r="E10" s="27" t="s">
        <v>142</v>
      </c>
      <c r="F10" s="28" t="s">
        <v>134</v>
      </c>
      <c r="G10" s="126" t="s">
        <v>98</v>
      </c>
      <c r="H10" s="127"/>
      <c r="I10" s="127"/>
      <c r="J10" s="127"/>
      <c r="K10" s="127"/>
      <c r="L10" s="128"/>
      <c r="M10" s="122">
        <v>43192</v>
      </c>
      <c r="N10" s="123"/>
      <c r="O10" s="124">
        <f t="shared" si="2"/>
        <v>30.466666666666665</v>
      </c>
      <c r="P10" s="125"/>
      <c r="Q10" s="122">
        <v>43192</v>
      </c>
      <c r="R10" s="123"/>
      <c r="S10" s="122">
        <v>44106</v>
      </c>
      <c r="T10" s="134"/>
      <c r="U10" s="150">
        <v>1300</v>
      </c>
      <c r="V10" s="151"/>
      <c r="W10" s="148">
        <v>51150</v>
      </c>
      <c r="X10" s="149"/>
      <c r="Y10" s="120">
        <v>336335.12</v>
      </c>
      <c r="Z10" s="121"/>
      <c r="AB10" s="22">
        <f t="shared" si="1"/>
        <v>914</v>
      </c>
    </row>
    <row r="11" spans="2:28" ht="18.75" customHeight="1" x14ac:dyDescent="0.25">
      <c r="B11" s="22" t="str">
        <f t="shared" si="0"/>
        <v>2108</v>
      </c>
      <c r="C11" s="29">
        <v>2</v>
      </c>
      <c r="D11" s="30">
        <v>108</v>
      </c>
      <c r="E11" s="27" t="s">
        <v>142</v>
      </c>
      <c r="F11" s="28" t="s">
        <v>134</v>
      </c>
      <c r="G11" s="126" t="s">
        <v>101</v>
      </c>
      <c r="H11" s="127"/>
      <c r="I11" s="127"/>
      <c r="J11" s="127"/>
      <c r="K11" s="127"/>
      <c r="L11" s="128"/>
      <c r="M11" s="122">
        <v>43193</v>
      </c>
      <c r="N11" s="123"/>
      <c r="O11" s="124">
        <f>(S11-Q11)/30</f>
        <v>30.466666666666665</v>
      </c>
      <c r="P11" s="125"/>
      <c r="Q11" s="122">
        <v>43195</v>
      </c>
      <c r="R11" s="123"/>
      <c r="S11" s="122">
        <v>44109</v>
      </c>
      <c r="T11" s="123"/>
      <c r="U11" s="150">
        <v>1500</v>
      </c>
      <c r="V11" s="151"/>
      <c r="W11" s="148">
        <v>49390</v>
      </c>
      <c r="X11" s="149"/>
      <c r="Y11" s="120">
        <v>322860.08</v>
      </c>
      <c r="Z11" s="121"/>
      <c r="AB11" s="22">
        <f t="shared" si="1"/>
        <v>914</v>
      </c>
    </row>
    <row r="12" spans="2:28" ht="18.75" customHeight="1" x14ac:dyDescent="0.25">
      <c r="B12" s="22" t="str">
        <f t="shared" si="0"/>
        <v>2202</v>
      </c>
      <c r="C12" s="29">
        <v>2</v>
      </c>
      <c r="D12" s="30">
        <v>202</v>
      </c>
      <c r="E12" s="27" t="s">
        <v>142</v>
      </c>
      <c r="F12" s="28" t="s">
        <v>134</v>
      </c>
      <c r="G12" s="126" t="s">
        <v>107</v>
      </c>
      <c r="H12" s="127"/>
      <c r="I12" s="127"/>
      <c r="J12" s="127"/>
      <c r="K12" s="127"/>
      <c r="L12" s="128"/>
      <c r="M12" s="122">
        <v>43334</v>
      </c>
      <c r="N12" s="123"/>
      <c r="O12" s="124">
        <f t="shared" si="2"/>
        <v>30.5</v>
      </c>
      <c r="P12" s="125"/>
      <c r="Q12" s="122">
        <v>43334</v>
      </c>
      <c r="R12" s="123"/>
      <c r="S12" s="122">
        <v>44249</v>
      </c>
      <c r="T12" s="134"/>
      <c r="U12" s="150">
        <v>900</v>
      </c>
      <c r="V12" s="151"/>
      <c r="W12" s="148">
        <v>40630</v>
      </c>
      <c r="X12" s="149"/>
      <c r="Y12" s="120">
        <v>311777.3</v>
      </c>
      <c r="Z12" s="121"/>
      <c r="AB12" s="22">
        <f t="shared" si="1"/>
        <v>915</v>
      </c>
    </row>
    <row r="13" spans="2:28" ht="18.75" customHeight="1" x14ac:dyDescent="0.25">
      <c r="B13" s="22" t="str">
        <f t="shared" si="0"/>
        <v>2206</v>
      </c>
      <c r="C13" s="29">
        <v>2</v>
      </c>
      <c r="D13" s="30">
        <v>206</v>
      </c>
      <c r="E13" s="27" t="s">
        <v>142</v>
      </c>
      <c r="F13" s="28" t="s">
        <v>134</v>
      </c>
      <c r="G13" s="126" t="s">
        <v>110</v>
      </c>
      <c r="H13" s="127"/>
      <c r="I13" s="127"/>
      <c r="J13" s="127"/>
      <c r="K13" s="127"/>
      <c r="L13" s="128"/>
      <c r="M13" s="122">
        <v>43172</v>
      </c>
      <c r="N13" s="123"/>
      <c r="O13" s="124">
        <f t="shared" si="2"/>
        <v>30.5</v>
      </c>
      <c r="P13" s="125"/>
      <c r="Q13" s="122">
        <v>43171</v>
      </c>
      <c r="R13" s="123"/>
      <c r="S13" s="122">
        <v>44086</v>
      </c>
      <c r="T13" s="123"/>
      <c r="U13" s="150">
        <v>1600</v>
      </c>
      <c r="V13" s="151"/>
      <c r="W13" s="148">
        <v>43960</v>
      </c>
      <c r="X13" s="149"/>
      <c r="Y13" s="120">
        <v>182402.75</v>
      </c>
      <c r="Z13" s="121"/>
      <c r="AB13" s="22">
        <f t="shared" si="1"/>
        <v>915</v>
      </c>
    </row>
    <row r="14" spans="2:28" ht="18.75" customHeight="1" x14ac:dyDescent="0.25">
      <c r="B14" s="22" t="str">
        <f t="shared" si="0"/>
        <v>2307</v>
      </c>
      <c r="C14" s="29">
        <v>2</v>
      </c>
      <c r="D14" s="30">
        <v>307</v>
      </c>
      <c r="E14" s="27" t="s">
        <v>142</v>
      </c>
      <c r="F14" s="28" t="s">
        <v>134</v>
      </c>
      <c r="G14" s="126" t="s">
        <v>113</v>
      </c>
      <c r="H14" s="127"/>
      <c r="I14" s="127"/>
      <c r="J14" s="127"/>
      <c r="K14" s="127"/>
      <c r="L14" s="128"/>
      <c r="M14" s="122">
        <v>43160</v>
      </c>
      <c r="N14" s="123"/>
      <c r="O14" s="124">
        <f t="shared" si="2"/>
        <v>30.5</v>
      </c>
      <c r="P14" s="125"/>
      <c r="Q14" s="122">
        <v>43160</v>
      </c>
      <c r="R14" s="123"/>
      <c r="S14" s="122">
        <v>44075</v>
      </c>
      <c r="T14" s="134"/>
      <c r="U14" s="150">
        <v>1350</v>
      </c>
      <c r="V14" s="151"/>
      <c r="W14" s="148">
        <v>40020</v>
      </c>
      <c r="X14" s="149"/>
      <c r="Y14" s="120">
        <v>0</v>
      </c>
      <c r="Z14" s="121"/>
      <c r="AB14" s="22">
        <f t="shared" si="1"/>
        <v>915</v>
      </c>
    </row>
    <row r="15" spans="2:28" ht="18.75" customHeight="1" x14ac:dyDescent="0.25">
      <c r="B15" s="22" t="str">
        <f t="shared" si="0"/>
        <v>2308</v>
      </c>
      <c r="C15" s="29">
        <v>2</v>
      </c>
      <c r="D15" s="30">
        <v>308</v>
      </c>
      <c r="E15" s="27" t="s">
        <v>142</v>
      </c>
      <c r="F15" s="28" t="s">
        <v>134</v>
      </c>
      <c r="G15" s="126" t="s">
        <v>116</v>
      </c>
      <c r="H15" s="127"/>
      <c r="I15" s="127"/>
      <c r="J15" s="127"/>
      <c r="K15" s="127"/>
      <c r="L15" s="128"/>
      <c r="M15" s="122">
        <v>43367</v>
      </c>
      <c r="N15" s="123"/>
      <c r="O15" s="124">
        <f t="shared" si="2"/>
        <v>30.4</v>
      </c>
      <c r="P15" s="125"/>
      <c r="Q15" s="122">
        <v>43361</v>
      </c>
      <c r="R15" s="123"/>
      <c r="S15" s="122">
        <v>44273</v>
      </c>
      <c r="T15" s="123"/>
      <c r="U15" s="150">
        <v>1550</v>
      </c>
      <c r="V15" s="151"/>
      <c r="W15" s="148">
        <v>64820</v>
      </c>
      <c r="X15" s="149"/>
      <c r="Y15" s="120">
        <v>153347.44</v>
      </c>
      <c r="Z15" s="121"/>
      <c r="AB15" s="22">
        <f t="shared" si="1"/>
        <v>912</v>
      </c>
    </row>
    <row r="16" spans="2:28" ht="18.75" customHeight="1" x14ac:dyDescent="0.25">
      <c r="B16" s="22" t="str">
        <f t="shared" si="0"/>
        <v>2408</v>
      </c>
      <c r="C16" s="29">
        <v>2</v>
      </c>
      <c r="D16" s="30">
        <v>408</v>
      </c>
      <c r="E16" s="27" t="s">
        <v>142</v>
      </c>
      <c r="F16" s="28" t="s">
        <v>134</v>
      </c>
      <c r="G16" s="126" t="s">
        <v>119</v>
      </c>
      <c r="H16" s="127"/>
      <c r="I16" s="127"/>
      <c r="J16" s="127"/>
      <c r="K16" s="127"/>
      <c r="L16" s="128"/>
      <c r="M16" s="122">
        <v>43173</v>
      </c>
      <c r="N16" s="123"/>
      <c r="O16" s="124">
        <f t="shared" si="2"/>
        <v>30.5</v>
      </c>
      <c r="P16" s="125"/>
      <c r="Q16" s="122">
        <v>43167</v>
      </c>
      <c r="R16" s="123"/>
      <c r="S16" s="122">
        <v>44082</v>
      </c>
      <c r="T16" s="134"/>
      <c r="U16" s="150">
        <v>1400</v>
      </c>
      <c r="V16" s="151"/>
      <c r="W16" s="148">
        <v>39150</v>
      </c>
      <c r="X16" s="149"/>
      <c r="Y16" s="120">
        <v>368830.77</v>
      </c>
      <c r="Z16" s="121"/>
      <c r="AB16" s="22">
        <f t="shared" si="1"/>
        <v>915</v>
      </c>
    </row>
    <row r="17" spans="2:28" ht="18.75" customHeight="1" x14ac:dyDescent="0.25">
      <c r="B17" s="22" t="str">
        <f t="shared" si="0"/>
        <v>2507</v>
      </c>
      <c r="C17" s="29">
        <v>2</v>
      </c>
      <c r="D17" s="30">
        <v>507</v>
      </c>
      <c r="E17" s="27" t="s">
        <v>142</v>
      </c>
      <c r="F17" s="28" t="s">
        <v>134</v>
      </c>
      <c r="G17" s="126" t="s">
        <v>122</v>
      </c>
      <c r="H17" s="127"/>
      <c r="I17" s="127"/>
      <c r="J17" s="127"/>
      <c r="K17" s="127"/>
      <c r="L17" s="128"/>
      <c r="M17" s="122">
        <v>43235</v>
      </c>
      <c r="N17" s="123"/>
      <c r="O17" s="124">
        <f t="shared" si="2"/>
        <v>30.5</v>
      </c>
      <c r="P17" s="125"/>
      <c r="Q17" s="122">
        <v>43250</v>
      </c>
      <c r="R17" s="123"/>
      <c r="S17" s="122">
        <v>44165</v>
      </c>
      <c r="T17" s="123"/>
      <c r="U17" s="150">
        <v>1500</v>
      </c>
      <c r="V17" s="151"/>
      <c r="W17" s="148">
        <v>53306.49</v>
      </c>
      <c r="X17" s="149"/>
      <c r="Y17" s="120">
        <v>158190</v>
      </c>
      <c r="Z17" s="121"/>
      <c r="AB17" s="22">
        <f t="shared" si="1"/>
        <v>915</v>
      </c>
    </row>
    <row r="18" spans="2:28" ht="18.75" customHeight="1" x14ac:dyDescent="0.25">
      <c r="B18" s="22" t="str">
        <f t="shared" si="0"/>
        <v>2607</v>
      </c>
      <c r="C18" s="29">
        <v>2</v>
      </c>
      <c r="D18" s="30">
        <v>607</v>
      </c>
      <c r="E18" s="27" t="s">
        <v>142</v>
      </c>
      <c r="F18" s="28" t="s">
        <v>134</v>
      </c>
      <c r="G18" s="126" t="s">
        <v>125</v>
      </c>
      <c r="H18" s="127"/>
      <c r="I18" s="127"/>
      <c r="J18" s="127"/>
      <c r="K18" s="127"/>
      <c r="L18" s="128"/>
      <c r="M18" s="122">
        <v>43216</v>
      </c>
      <c r="N18" s="123"/>
      <c r="O18" s="124">
        <f t="shared" ref="O18" si="3">(S18-Q18)/30</f>
        <v>30.466666666666665</v>
      </c>
      <c r="P18" s="125"/>
      <c r="Q18" s="122">
        <v>43215</v>
      </c>
      <c r="R18" s="123"/>
      <c r="S18" s="122">
        <v>44129</v>
      </c>
      <c r="T18" s="123"/>
      <c r="U18" s="150">
        <v>1800</v>
      </c>
      <c r="V18" s="151"/>
      <c r="W18" s="148">
        <v>57600</v>
      </c>
      <c r="X18" s="149"/>
      <c r="Y18" s="120">
        <v>161418.35999999999</v>
      </c>
      <c r="Z18" s="121"/>
      <c r="AB18" s="22">
        <f t="shared" si="1"/>
        <v>914</v>
      </c>
    </row>
    <row r="19" spans="2:28" ht="18.75" customHeight="1" x14ac:dyDescent="0.25">
      <c r="B19" s="22" t="str">
        <f t="shared" si="0"/>
        <v>2608</v>
      </c>
      <c r="C19" s="29">
        <v>2</v>
      </c>
      <c r="D19" s="30">
        <v>608</v>
      </c>
      <c r="E19" s="27" t="s">
        <v>142</v>
      </c>
      <c r="F19" s="28" t="s">
        <v>134</v>
      </c>
      <c r="G19" s="126" t="s">
        <v>128</v>
      </c>
      <c r="H19" s="127"/>
      <c r="I19" s="127"/>
      <c r="J19" s="127"/>
      <c r="K19" s="127"/>
      <c r="L19" s="128"/>
      <c r="M19" s="122">
        <v>43179</v>
      </c>
      <c r="N19" s="123"/>
      <c r="O19" s="124">
        <f t="shared" si="2"/>
        <v>30.5</v>
      </c>
      <c r="P19" s="125"/>
      <c r="Q19" s="122">
        <v>43179</v>
      </c>
      <c r="R19" s="123"/>
      <c r="S19" s="122">
        <v>44094</v>
      </c>
      <c r="T19" s="123"/>
      <c r="U19" s="150">
        <v>1500</v>
      </c>
      <c r="V19" s="151"/>
      <c r="W19" s="148">
        <v>51100</v>
      </c>
      <c r="X19" s="149"/>
      <c r="Y19" s="120">
        <v>161418.35999999999</v>
      </c>
      <c r="Z19" s="121"/>
      <c r="AB19" s="22">
        <f t="shared" si="1"/>
        <v>915</v>
      </c>
    </row>
    <row r="20" spans="2:28" ht="18.75" customHeight="1" x14ac:dyDescent="0.25">
      <c r="B20" s="22" t="str">
        <f t="shared" si="0"/>
        <v>3201</v>
      </c>
      <c r="C20" s="29">
        <v>3</v>
      </c>
      <c r="D20" s="30">
        <v>201</v>
      </c>
      <c r="E20" s="27" t="s">
        <v>142</v>
      </c>
      <c r="F20" s="28" t="s">
        <v>134</v>
      </c>
      <c r="G20" s="126" t="s">
        <v>177</v>
      </c>
      <c r="H20" s="127"/>
      <c r="I20" s="127"/>
      <c r="J20" s="127"/>
      <c r="K20" s="127"/>
      <c r="L20" s="128"/>
      <c r="M20" s="122">
        <v>43179</v>
      </c>
      <c r="N20" s="123"/>
      <c r="O20" s="124">
        <f t="shared" si="2"/>
        <v>30.5</v>
      </c>
      <c r="P20" s="125"/>
      <c r="Q20" s="122">
        <v>43179</v>
      </c>
      <c r="R20" s="123"/>
      <c r="S20" s="122">
        <v>44094</v>
      </c>
      <c r="T20" s="134"/>
      <c r="U20" s="150">
        <v>1650</v>
      </c>
      <c r="V20" s="151"/>
      <c r="W20" s="148">
        <v>59950</v>
      </c>
      <c r="X20" s="149"/>
      <c r="Y20" s="120">
        <v>437932.46</v>
      </c>
      <c r="Z20" s="121"/>
      <c r="AB20" s="22">
        <f t="shared" si="1"/>
        <v>915</v>
      </c>
    </row>
    <row r="21" spans="2:28" ht="18.75" customHeight="1" x14ac:dyDescent="0.25">
      <c r="B21" s="22" t="str">
        <f t="shared" si="0"/>
        <v>3303</v>
      </c>
      <c r="C21" s="29">
        <v>3</v>
      </c>
      <c r="D21" s="30">
        <v>303</v>
      </c>
      <c r="E21" s="27" t="s">
        <v>142</v>
      </c>
      <c r="F21" s="28" t="s">
        <v>134</v>
      </c>
      <c r="G21" s="126" t="s">
        <v>131</v>
      </c>
      <c r="H21" s="127"/>
      <c r="I21" s="127"/>
      <c r="J21" s="127"/>
      <c r="K21" s="127"/>
      <c r="L21" s="128"/>
      <c r="M21" s="122">
        <v>43205</v>
      </c>
      <c r="N21" s="123"/>
      <c r="O21" s="124">
        <f t="shared" si="2"/>
        <v>30.466666666666665</v>
      </c>
      <c r="P21" s="125"/>
      <c r="Q21" s="122">
        <v>43195</v>
      </c>
      <c r="R21" s="123"/>
      <c r="S21" s="122">
        <v>44109</v>
      </c>
      <c r="T21" s="134"/>
      <c r="U21" s="150">
        <v>1800</v>
      </c>
      <c r="V21" s="151"/>
      <c r="W21" s="148">
        <v>54851.959999999992</v>
      </c>
      <c r="X21" s="149"/>
      <c r="Y21" s="120">
        <v>206838.83</v>
      </c>
      <c r="Z21" s="121"/>
      <c r="AB21" s="22">
        <f t="shared" si="1"/>
        <v>914</v>
      </c>
    </row>
    <row r="22" spans="2:28" ht="18.75" customHeight="1" x14ac:dyDescent="0.2">
      <c r="C22" s="29"/>
      <c r="D22" s="26"/>
      <c r="E22" s="27"/>
      <c r="F22" s="28"/>
      <c r="G22" s="126"/>
      <c r="H22" s="127"/>
      <c r="I22" s="127"/>
      <c r="J22" s="127"/>
      <c r="K22" s="127"/>
      <c r="L22" s="128"/>
      <c r="M22" s="122"/>
      <c r="N22" s="123"/>
      <c r="O22" s="122"/>
      <c r="P22" s="123"/>
      <c r="Q22" s="122"/>
      <c r="R22" s="123"/>
      <c r="S22" s="135"/>
      <c r="T22" s="134"/>
      <c r="U22" s="132"/>
      <c r="V22" s="133"/>
      <c r="W22" s="132"/>
      <c r="X22" s="133"/>
      <c r="Y22" s="120"/>
      <c r="Z22" s="121"/>
      <c r="AB22" s="22">
        <f t="shared" si="1"/>
        <v>0</v>
      </c>
    </row>
    <row r="23" spans="2:28" ht="18.75" customHeight="1" x14ac:dyDescent="0.2">
      <c r="C23" s="29"/>
      <c r="D23" s="26"/>
      <c r="E23" s="27"/>
      <c r="F23" s="28"/>
      <c r="G23" s="126"/>
      <c r="H23" s="127"/>
      <c r="I23" s="127"/>
      <c r="J23" s="127"/>
      <c r="K23" s="127"/>
      <c r="L23" s="128"/>
      <c r="M23" s="122"/>
      <c r="N23" s="123"/>
      <c r="O23" s="122"/>
      <c r="P23" s="123"/>
      <c r="Q23" s="122"/>
      <c r="R23" s="123"/>
      <c r="S23" s="122"/>
      <c r="T23" s="123"/>
      <c r="U23" s="132"/>
      <c r="V23" s="133"/>
      <c r="W23" s="132"/>
      <c r="X23" s="133"/>
      <c r="Y23" s="120"/>
      <c r="Z23" s="121"/>
    </row>
    <row r="26" spans="2:28" ht="18.75" customHeight="1" x14ac:dyDescent="0.2">
      <c r="C26" s="23"/>
      <c r="D26" s="23"/>
      <c r="E26" s="23"/>
      <c r="F26" s="23"/>
      <c r="G26" s="23"/>
      <c r="H26" s="23"/>
      <c r="I26" s="129" t="s">
        <v>175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1"/>
      <c r="T26" s="23"/>
      <c r="U26" s="23"/>
      <c r="V26" s="23"/>
      <c r="W26" s="23"/>
      <c r="X26" s="23"/>
      <c r="Y26" s="23"/>
      <c r="Z26" s="23"/>
    </row>
    <row r="27" spans="2:28" ht="18.75" customHeight="1" x14ac:dyDescent="0.2">
      <c r="C27" s="24" t="s">
        <v>164</v>
      </c>
      <c r="D27" s="24" t="s">
        <v>165</v>
      </c>
      <c r="E27" s="24" t="s">
        <v>166</v>
      </c>
      <c r="F27" s="24" t="s">
        <v>167</v>
      </c>
      <c r="G27" s="129" t="s">
        <v>168</v>
      </c>
      <c r="H27" s="130"/>
      <c r="I27" s="130"/>
      <c r="J27" s="130"/>
      <c r="K27" s="130"/>
      <c r="L27" s="131"/>
      <c r="M27" s="129" t="s">
        <v>169</v>
      </c>
      <c r="N27" s="131"/>
      <c r="O27" s="129" t="s">
        <v>176</v>
      </c>
      <c r="P27" s="131"/>
      <c r="Q27" s="129" t="s">
        <v>170</v>
      </c>
      <c r="R27" s="131"/>
      <c r="S27" s="129" t="s">
        <v>171</v>
      </c>
      <c r="T27" s="131"/>
      <c r="U27" s="129" t="s">
        <v>172</v>
      </c>
      <c r="V27" s="131"/>
      <c r="W27" s="129" t="s">
        <v>173</v>
      </c>
      <c r="X27" s="131"/>
      <c r="Y27" s="129" t="s">
        <v>174</v>
      </c>
      <c r="Z27" s="131"/>
    </row>
    <row r="28" spans="2:28" ht="18.75" customHeight="1" x14ac:dyDescent="0.25">
      <c r="B28" s="22" t="str">
        <f>C28&amp;D28</f>
        <v>1106</v>
      </c>
      <c r="C28" s="25">
        <v>1</v>
      </c>
      <c r="D28" s="30">
        <v>106</v>
      </c>
      <c r="E28" s="27" t="s">
        <v>142</v>
      </c>
      <c r="F28" s="28" t="s">
        <v>134</v>
      </c>
      <c r="G28" s="126" t="s">
        <v>82</v>
      </c>
      <c r="H28" s="127"/>
      <c r="I28" s="127"/>
      <c r="J28" s="127"/>
      <c r="K28" s="127"/>
      <c r="L28" s="128"/>
      <c r="M28" s="122">
        <v>43301</v>
      </c>
      <c r="N28" s="123"/>
      <c r="O28" s="135">
        <v>31</v>
      </c>
      <c r="P28" s="134"/>
      <c r="Q28" s="122">
        <v>43301</v>
      </c>
      <c r="R28" s="123"/>
      <c r="S28" s="122">
        <v>44216</v>
      </c>
      <c r="T28" s="123"/>
      <c r="U28" s="116">
        <v>1900</v>
      </c>
      <c r="V28" s="117"/>
      <c r="W28" s="118">
        <v>53250</v>
      </c>
      <c r="X28" s="119"/>
      <c r="Y28" s="120">
        <v>466602.68</v>
      </c>
      <c r="Z28" s="121"/>
      <c r="AB28" s="22">
        <f>S28-Q28</f>
        <v>915</v>
      </c>
    </row>
    <row r="29" spans="2:28" ht="18.75" customHeight="1" x14ac:dyDescent="0.25">
      <c r="B29" s="22" t="str">
        <f t="shared" ref="B29:B44" si="4">C29&amp;D29</f>
        <v>1306</v>
      </c>
      <c r="C29" s="25">
        <v>1</v>
      </c>
      <c r="D29" s="30">
        <v>306</v>
      </c>
      <c r="E29" s="27" t="s">
        <v>142</v>
      </c>
      <c r="F29" s="28" t="s">
        <v>134</v>
      </c>
      <c r="G29" s="145" t="s">
        <v>85</v>
      </c>
      <c r="H29" s="146"/>
      <c r="I29" s="146"/>
      <c r="J29" s="146"/>
      <c r="K29" s="146"/>
      <c r="L29" s="147"/>
      <c r="M29" s="122">
        <v>43165</v>
      </c>
      <c r="N29" s="123"/>
      <c r="O29" s="124">
        <f>(S29-Q29)/30</f>
        <v>30.5</v>
      </c>
      <c r="P29" s="125"/>
      <c r="Q29" s="122">
        <v>43301</v>
      </c>
      <c r="R29" s="123"/>
      <c r="S29" s="122">
        <v>44216</v>
      </c>
      <c r="T29" s="134"/>
      <c r="U29" s="116">
        <v>1900</v>
      </c>
      <c r="V29" s="117"/>
      <c r="W29" s="118">
        <v>43560</v>
      </c>
      <c r="X29" s="119"/>
      <c r="Y29" s="120">
        <v>185631.12</v>
      </c>
      <c r="Z29" s="121"/>
      <c r="AB29" s="22">
        <f t="shared" ref="AB29:AB45" si="5">S29-Q29</f>
        <v>915</v>
      </c>
    </row>
    <row r="30" spans="2:28" ht="18.75" customHeight="1" x14ac:dyDescent="0.25">
      <c r="B30" s="22" t="str">
        <f t="shared" si="4"/>
        <v>1406</v>
      </c>
      <c r="C30" s="25">
        <v>1</v>
      </c>
      <c r="D30" s="30">
        <v>406</v>
      </c>
      <c r="E30" s="27" t="s">
        <v>142</v>
      </c>
      <c r="F30" s="28" t="s">
        <v>134</v>
      </c>
      <c r="G30" s="126" t="s">
        <v>88</v>
      </c>
      <c r="H30" s="127"/>
      <c r="I30" s="127"/>
      <c r="J30" s="127"/>
      <c r="K30" s="127"/>
      <c r="L30" s="128"/>
      <c r="M30" s="122">
        <v>43179</v>
      </c>
      <c r="N30" s="123"/>
      <c r="O30" s="124">
        <f>(S30-Q30)/30</f>
        <v>30.5</v>
      </c>
      <c r="P30" s="125"/>
      <c r="Q30" s="122">
        <v>43179</v>
      </c>
      <c r="R30" s="123"/>
      <c r="S30" s="122">
        <v>44094</v>
      </c>
      <c r="T30" s="123"/>
      <c r="U30" s="116">
        <v>1800</v>
      </c>
      <c r="V30" s="117"/>
      <c r="W30" s="118">
        <v>46082.86</v>
      </c>
      <c r="X30" s="119"/>
      <c r="Y30" s="120">
        <v>456365.55</v>
      </c>
      <c r="Z30" s="121"/>
      <c r="AB30" s="22">
        <f t="shared" si="5"/>
        <v>915</v>
      </c>
    </row>
    <row r="31" spans="2:28" ht="18.75" customHeight="1" x14ac:dyDescent="0.25">
      <c r="B31" s="22" t="str">
        <f t="shared" si="4"/>
        <v>1504</v>
      </c>
      <c r="C31" s="29">
        <v>1</v>
      </c>
      <c r="D31" s="30">
        <v>504</v>
      </c>
      <c r="E31" s="27" t="s">
        <v>142</v>
      </c>
      <c r="F31" s="28" t="s">
        <v>134</v>
      </c>
      <c r="G31" s="126" t="s">
        <v>92</v>
      </c>
      <c r="H31" s="127"/>
      <c r="I31" s="127"/>
      <c r="J31" s="127"/>
      <c r="K31" s="127"/>
      <c r="L31" s="128"/>
      <c r="M31" s="122">
        <v>43154</v>
      </c>
      <c r="N31" s="123"/>
      <c r="O31" s="124">
        <f t="shared" ref="O31:O33" si="6">(S31-Q31)/30</f>
        <v>30.4</v>
      </c>
      <c r="P31" s="125"/>
      <c r="Q31" s="122">
        <v>43152</v>
      </c>
      <c r="R31" s="123"/>
      <c r="S31" s="122">
        <v>44064</v>
      </c>
      <c r="T31" s="134"/>
      <c r="U31" s="116">
        <v>1300</v>
      </c>
      <c r="V31" s="117"/>
      <c r="W31" s="118">
        <v>39400</v>
      </c>
      <c r="X31" s="119"/>
      <c r="Y31" s="120">
        <v>369184.01</v>
      </c>
      <c r="Z31" s="121"/>
      <c r="AB31" s="22">
        <f t="shared" si="5"/>
        <v>912</v>
      </c>
    </row>
    <row r="32" spans="2:28" s="45" customFormat="1" ht="18.75" customHeight="1" x14ac:dyDescent="0.25">
      <c r="B32" s="45" t="str">
        <f t="shared" si="4"/>
        <v>1505</v>
      </c>
      <c r="C32" s="46">
        <v>1</v>
      </c>
      <c r="D32" s="47">
        <v>505</v>
      </c>
      <c r="E32" s="48" t="s">
        <v>142</v>
      </c>
      <c r="F32" s="49" t="s">
        <v>134</v>
      </c>
      <c r="G32" s="136" t="s">
        <v>95</v>
      </c>
      <c r="H32" s="137"/>
      <c r="I32" s="137"/>
      <c r="J32" s="137"/>
      <c r="K32" s="137"/>
      <c r="L32" s="138"/>
      <c r="M32" s="139">
        <v>43181</v>
      </c>
      <c r="N32" s="140"/>
      <c r="O32" s="141">
        <f t="shared" si="6"/>
        <v>30.5</v>
      </c>
      <c r="P32" s="142"/>
      <c r="Q32" s="139">
        <v>43180</v>
      </c>
      <c r="R32" s="140"/>
      <c r="S32" s="139">
        <v>44095</v>
      </c>
      <c r="T32" s="140"/>
      <c r="U32" s="116">
        <v>1650</v>
      </c>
      <c r="V32" s="117"/>
      <c r="W32" s="118">
        <v>37550</v>
      </c>
      <c r="X32" s="119"/>
      <c r="Y32" s="143">
        <v>188859.49</v>
      </c>
      <c r="Z32" s="144"/>
      <c r="AB32" s="45">
        <f t="shared" si="5"/>
        <v>915</v>
      </c>
    </row>
    <row r="33" spans="2:28" ht="18.75" customHeight="1" x14ac:dyDescent="0.25">
      <c r="B33" s="22" t="str">
        <f t="shared" si="4"/>
        <v>1603</v>
      </c>
      <c r="C33" s="29">
        <v>1</v>
      </c>
      <c r="D33" s="30">
        <v>603</v>
      </c>
      <c r="E33" s="27" t="s">
        <v>142</v>
      </c>
      <c r="F33" s="28" t="s">
        <v>134</v>
      </c>
      <c r="G33" s="126" t="s">
        <v>98</v>
      </c>
      <c r="H33" s="127"/>
      <c r="I33" s="127"/>
      <c r="J33" s="127"/>
      <c r="K33" s="127"/>
      <c r="L33" s="128"/>
      <c r="M33" s="122">
        <v>43192</v>
      </c>
      <c r="N33" s="123"/>
      <c r="O33" s="124">
        <f t="shared" si="6"/>
        <v>30.466666666666665</v>
      </c>
      <c r="P33" s="125"/>
      <c r="Q33" s="122">
        <v>43192</v>
      </c>
      <c r="R33" s="123"/>
      <c r="S33" s="122">
        <v>44106</v>
      </c>
      <c r="T33" s="134"/>
      <c r="U33" s="116">
        <v>1300</v>
      </c>
      <c r="V33" s="117"/>
      <c r="W33" s="118">
        <v>51150</v>
      </c>
      <c r="X33" s="119"/>
      <c r="Y33" s="120">
        <v>336335.12</v>
      </c>
      <c r="Z33" s="121"/>
      <c r="AB33" s="22">
        <f t="shared" si="5"/>
        <v>914</v>
      </c>
    </row>
    <row r="34" spans="2:28" ht="18.75" customHeight="1" x14ac:dyDescent="0.25">
      <c r="B34" s="22" t="str">
        <f t="shared" si="4"/>
        <v>2108</v>
      </c>
      <c r="C34" s="29">
        <v>2</v>
      </c>
      <c r="D34" s="30">
        <v>108</v>
      </c>
      <c r="E34" s="27" t="s">
        <v>142</v>
      </c>
      <c r="F34" s="28" t="s">
        <v>134</v>
      </c>
      <c r="G34" s="126" t="s">
        <v>101</v>
      </c>
      <c r="H34" s="127"/>
      <c r="I34" s="127"/>
      <c r="J34" s="127"/>
      <c r="K34" s="127"/>
      <c r="L34" s="128"/>
      <c r="M34" s="122">
        <v>43193</v>
      </c>
      <c r="N34" s="123"/>
      <c r="O34" s="124">
        <f>(S34-Q34)/30</f>
        <v>30.466666666666665</v>
      </c>
      <c r="P34" s="125"/>
      <c r="Q34" s="122">
        <v>43195</v>
      </c>
      <c r="R34" s="123"/>
      <c r="S34" s="122">
        <v>44109</v>
      </c>
      <c r="T34" s="123"/>
      <c r="U34" s="116">
        <v>1500</v>
      </c>
      <c r="V34" s="117"/>
      <c r="W34" s="118">
        <v>45050</v>
      </c>
      <c r="X34" s="119"/>
      <c r="Y34" s="120">
        <v>322860.08</v>
      </c>
      <c r="Z34" s="121"/>
      <c r="AB34" s="22">
        <f t="shared" si="5"/>
        <v>914</v>
      </c>
    </row>
    <row r="35" spans="2:28" ht="18.75" customHeight="1" x14ac:dyDescent="0.25">
      <c r="B35" s="22" t="str">
        <f t="shared" si="4"/>
        <v>2202</v>
      </c>
      <c r="C35" s="29">
        <v>2</v>
      </c>
      <c r="D35" s="30">
        <v>202</v>
      </c>
      <c r="E35" s="27" t="s">
        <v>142</v>
      </c>
      <c r="F35" s="28" t="s">
        <v>134</v>
      </c>
      <c r="G35" s="126" t="s">
        <v>107</v>
      </c>
      <c r="H35" s="127"/>
      <c r="I35" s="127"/>
      <c r="J35" s="127"/>
      <c r="K35" s="127"/>
      <c r="L35" s="128"/>
      <c r="M35" s="122">
        <v>43334</v>
      </c>
      <c r="N35" s="123"/>
      <c r="O35" s="124">
        <f t="shared" ref="O35:O44" si="7">(S35-Q35)/30</f>
        <v>30.5</v>
      </c>
      <c r="P35" s="125"/>
      <c r="Q35" s="122">
        <v>43334</v>
      </c>
      <c r="R35" s="123"/>
      <c r="S35" s="122">
        <v>44249</v>
      </c>
      <c r="T35" s="134"/>
      <c r="U35" s="116">
        <v>900</v>
      </c>
      <c r="V35" s="117"/>
      <c r="W35" s="118">
        <v>39100</v>
      </c>
      <c r="X35" s="119"/>
      <c r="Y35" s="120">
        <v>311777.3</v>
      </c>
      <c r="Z35" s="121"/>
      <c r="AB35" s="22">
        <f t="shared" si="5"/>
        <v>915</v>
      </c>
    </row>
    <row r="36" spans="2:28" ht="18.75" customHeight="1" x14ac:dyDescent="0.25">
      <c r="B36" s="22" t="str">
        <f t="shared" si="4"/>
        <v>2206</v>
      </c>
      <c r="C36" s="29">
        <v>2</v>
      </c>
      <c r="D36" s="30">
        <v>206</v>
      </c>
      <c r="E36" s="27" t="s">
        <v>142</v>
      </c>
      <c r="F36" s="28" t="s">
        <v>134</v>
      </c>
      <c r="G36" s="126" t="s">
        <v>110</v>
      </c>
      <c r="H36" s="127"/>
      <c r="I36" s="127"/>
      <c r="J36" s="127"/>
      <c r="K36" s="127"/>
      <c r="L36" s="128"/>
      <c r="M36" s="122">
        <v>43172</v>
      </c>
      <c r="N36" s="123"/>
      <c r="O36" s="124">
        <f t="shared" si="7"/>
        <v>30.5</v>
      </c>
      <c r="P36" s="125"/>
      <c r="Q36" s="122">
        <v>43171</v>
      </c>
      <c r="R36" s="123"/>
      <c r="S36" s="122">
        <v>44086</v>
      </c>
      <c r="T36" s="123"/>
      <c r="U36" s="116">
        <v>1600</v>
      </c>
      <c r="V36" s="117"/>
      <c r="W36" s="118">
        <v>41500</v>
      </c>
      <c r="X36" s="119"/>
      <c r="Y36" s="120">
        <v>182402.75</v>
      </c>
      <c r="Z36" s="121"/>
      <c r="AB36" s="22">
        <f t="shared" si="5"/>
        <v>915</v>
      </c>
    </row>
    <row r="37" spans="2:28" ht="18.75" customHeight="1" x14ac:dyDescent="0.25">
      <c r="B37" s="22" t="str">
        <f t="shared" si="4"/>
        <v>2307</v>
      </c>
      <c r="C37" s="29">
        <v>2</v>
      </c>
      <c r="D37" s="30">
        <v>307</v>
      </c>
      <c r="E37" s="27" t="s">
        <v>142</v>
      </c>
      <c r="F37" s="28" t="s">
        <v>134</v>
      </c>
      <c r="G37" s="126" t="s">
        <v>113</v>
      </c>
      <c r="H37" s="127"/>
      <c r="I37" s="127"/>
      <c r="J37" s="127"/>
      <c r="K37" s="127"/>
      <c r="L37" s="128"/>
      <c r="M37" s="122">
        <v>43160</v>
      </c>
      <c r="N37" s="123"/>
      <c r="O37" s="124">
        <f t="shared" si="7"/>
        <v>30.5</v>
      </c>
      <c r="P37" s="125"/>
      <c r="Q37" s="122">
        <v>43160</v>
      </c>
      <c r="R37" s="123"/>
      <c r="S37" s="122">
        <v>44075</v>
      </c>
      <c r="T37" s="134"/>
      <c r="U37" s="116">
        <v>1350</v>
      </c>
      <c r="V37" s="117"/>
      <c r="W37" s="118">
        <v>40020</v>
      </c>
      <c r="X37" s="119"/>
      <c r="Y37" s="120">
        <v>0</v>
      </c>
      <c r="Z37" s="121"/>
      <c r="AB37" s="22">
        <f t="shared" si="5"/>
        <v>915</v>
      </c>
    </row>
    <row r="38" spans="2:28" ht="18.75" customHeight="1" x14ac:dyDescent="0.25">
      <c r="B38" s="22" t="str">
        <f t="shared" si="4"/>
        <v>2308</v>
      </c>
      <c r="C38" s="29">
        <v>2</v>
      </c>
      <c r="D38" s="30">
        <v>308</v>
      </c>
      <c r="E38" s="27" t="s">
        <v>142</v>
      </c>
      <c r="F38" s="28" t="s">
        <v>134</v>
      </c>
      <c r="G38" s="126" t="s">
        <v>116</v>
      </c>
      <c r="H38" s="127"/>
      <c r="I38" s="127"/>
      <c r="J38" s="127"/>
      <c r="K38" s="127"/>
      <c r="L38" s="128"/>
      <c r="M38" s="122">
        <v>43367</v>
      </c>
      <c r="N38" s="123"/>
      <c r="O38" s="124">
        <f t="shared" si="7"/>
        <v>30.4</v>
      </c>
      <c r="P38" s="125"/>
      <c r="Q38" s="122">
        <v>43361</v>
      </c>
      <c r="R38" s="123"/>
      <c r="S38" s="122">
        <v>44273</v>
      </c>
      <c r="T38" s="123"/>
      <c r="U38" s="116">
        <v>1550</v>
      </c>
      <c r="V38" s="117"/>
      <c r="W38" s="118">
        <v>59980</v>
      </c>
      <c r="X38" s="119"/>
      <c r="Y38" s="120">
        <v>153347.44</v>
      </c>
      <c r="Z38" s="121"/>
      <c r="AB38" s="22">
        <f t="shared" si="5"/>
        <v>912</v>
      </c>
    </row>
    <row r="39" spans="2:28" ht="18.75" customHeight="1" x14ac:dyDescent="0.25">
      <c r="B39" s="22" t="str">
        <f t="shared" si="4"/>
        <v>2408</v>
      </c>
      <c r="C39" s="29">
        <v>2</v>
      </c>
      <c r="D39" s="30">
        <v>408</v>
      </c>
      <c r="E39" s="27" t="s">
        <v>142</v>
      </c>
      <c r="F39" s="28" t="s">
        <v>134</v>
      </c>
      <c r="G39" s="126" t="s">
        <v>119</v>
      </c>
      <c r="H39" s="127"/>
      <c r="I39" s="127"/>
      <c r="J39" s="127"/>
      <c r="K39" s="127"/>
      <c r="L39" s="128"/>
      <c r="M39" s="122">
        <v>43173</v>
      </c>
      <c r="N39" s="123"/>
      <c r="O39" s="124">
        <f t="shared" si="7"/>
        <v>30.5</v>
      </c>
      <c r="P39" s="125"/>
      <c r="Q39" s="122">
        <v>43167</v>
      </c>
      <c r="R39" s="123"/>
      <c r="S39" s="122">
        <v>44082</v>
      </c>
      <c r="T39" s="134"/>
      <c r="U39" s="116">
        <v>1400</v>
      </c>
      <c r="V39" s="117"/>
      <c r="W39" s="118">
        <v>36250</v>
      </c>
      <c r="X39" s="119"/>
      <c r="Y39" s="120">
        <v>368830.77</v>
      </c>
      <c r="Z39" s="121"/>
      <c r="AB39" s="22">
        <f t="shared" si="5"/>
        <v>915</v>
      </c>
    </row>
    <row r="40" spans="2:28" ht="18.75" customHeight="1" x14ac:dyDescent="0.25">
      <c r="B40" s="22" t="str">
        <f t="shared" si="4"/>
        <v>2507</v>
      </c>
      <c r="C40" s="29">
        <v>2</v>
      </c>
      <c r="D40" s="30">
        <v>507</v>
      </c>
      <c r="E40" s="27" t="s">
        <v>142</v>
      </c>
      <c r="F40" s="28" t="s">
        <v>134</v>
      </c>
      <c r="G40" s="126" t="s">
        <v>122</v>
      </c>
      <c r="H40" s="127"/>
      <c r="I40" s="127"/>
      <c r="J40" s="127"/>
      <c r="K40" s="127"/>
      <c r="L40" s="128"/>
      <c r="M40" s="122">
        <v>43235</v>
      </c>
      <c r="N40" s="123"/>
      <c r="O40" s="124">
        <f t="shared" si="7"/>
        <v>30.5</v>
      </c>
      <c r="P40" s="125"/>
      <c r="Q40" s="122">
        <v>43250</v>
      </c>
      <c r="R40" s="123"/>
      <c r="S40" s="122">
        <v>44165</v>
      </c>
      <c r="T40" s="123"/>
      <c r="U40" s="116">
        <v>1500</v>
      </c>
      <c r="V40" s="117"/>
      <c r="W40" s="118">
        <v>51006.49</v>
      </c>
      <c r="X40" s="119"/>
      <c r="Y40" s="120">
        <v>158190</v>
      </c>
      <c r="Z40" s="121"/>
      <c r="AB40" s="22">
        <f t="shared" si="5"/>
        <v>915</v>
      </c>
    </row>
    <row r="41" spans="2:28" ht="18.75" customHeight="1" x14ac:dyDescent="0.25">
      <c r="B41" s="22" t="str">
        <f t="shared" si="4"/>
        <v>2607</v>
      </c>
      <c r="C41" s="29">
        <v>2</v>
      </c>
      <c r="D41" s="30">
        <v>607</v>
      </c>
      <c r="E41" s="27" t="s">
        <v>142</v>
      </c>
      <c r="F41" s="28" t="s">
        <v>134</v>
      </c>
      <c r="G41" s="126" t="s">
        <v>125</v>
      </c>
      <c r="H41" s="127"/>
      <c r="I41" s="127"/>
      <c r="J41" s="127"/>
      <c r="K41" s="127"/>
      <c r="L41" s="128"/>
      <c r="M41" s="122">
        <v>43216</v>
      </c>
      <c r="N41" s="123"/>
      <c r="O41" s="124">
        <f t="shared" si="7"/>
        <v>30.466666666666665</v>
      </c>
      <c r="P41" s="125"/>
      <c r="Q41" s="122">
        <v>43215</v>
      </c>
      <c r="R41" s="123"/>
      <c r="S41" s="122">
        <v>44129</v>
      </c>
      <c r="T41" s="123"/>
      <c r="U41" s="116">
        <v>1800</v>
      </c>
      <c r="V41" s="117"/>
      <c r="W41" s="118">
        <v>57600</v>
      </c>
      <c r="X41" s="119"/>
      <c r="Y41" s="120">
        <v>161418.35999999999</v>
      </c>
      <c r="Z41" s="121"/>
      <c r="AB41" s="22">
        <f t="shared" si="5"/>
        <v>914</v>
      </c>
    </row>
    <row r="42" spans="2:28" ht="18.75" customHeight="1" x14ac:dyDescent="0.25">
      <c r="B42" s="22" t="str">
        <f t="shared" si="4"/>
        <v>2608</v>
      </c>
      <c r="C42" s="29">
        <v>2</v>
      </c>
      <c r="D42" s="30">
        <v>608</v>
      </c>
      <c r="E42" s="27" t="s">
        <v>142</v>
      </c>
      <c r="F42" s="28" t="s">
        <v>134</v>
      </c>
      <c r="G42" s="126" t="s">
        <v>128</v>
      </c>
      <c r="H42" s="127"/>
      <c r="I42" s="127"/>
      <c r="J42" s="127"/>
      <c r="K42" s="127"/>
      <c r="L42" s="128"/>
      <c r="M42" s="122">
        <v>43179</v>
      </c>
      <c r="N42" s="123"/>
      <c r="O42" s="124">
        <f t="shared" si="7"/>
        <v>30.5</v>
      </c>
      <c r="P42" s="125"/>
      <c r="Q42" s="122">
        <v>43179</v>
      </c>
      <c r="R42" s="123"/>
      <c r="S42" s="122">
        <v>44094</v>
      </c>
      <c r="T42" s="123"/>
      <c r="U42" s="116">
        <v>1500</v>
      </c>
      <c r="V42" s="117"/>
      <c r="W42" s="118">
        <v>46600</v>
      </c>
      <c r="X42" s="119"/>
      <c r="Y42" s="120">
        <v>161418.35999999999</v>
      </c>
      <c r="Z42" s="121"/>
      <c r="AB42" s="22">
        <f t="shared" si="5"/>
        <v>915</v>
      </c>
    </row>
    <row r="43" spans="2:28" ht="18.75" customHeight="1" x14ac:dyDescent="0.25">
      <c r="B43" s="22" t="str">
        <f t="shared" si="4"/>
        <v>3201</v>
      </c>
      <c r="C43" s="29">
        <v>3</v>
      </c>
      <c r="D43" s="30">
        <v>201</v>
      </c>
      <c r="E43" s="27" t="s">
        <v>142</v>
      </c>
      <c r="F43" s="28" t="s">
        <v>134</v>
      </c>
      <c r="G43" s="126" t="s">
        <v>177</v>
      </c>
      <c r="H43" s="127"/>
      <c r="I43" s="127"/>
      <c r="J43" s="127"/>
      <c r="K43" s="127"/>
      <c r="L43" s="128"/>
      <c r="M43" s="122">
        <v>43179</v>
      </c>
      <c r="N43" s="123"/>
      <c r="O43" s="124">
        <f t="shared" si="7"/>
        <v>30.5</v>
      </c>
      <c r="P43" s="125"/>
      <c r="Q43" s="122">
        <v>43179</v>
      </c>
      <c r="R43" s="123"/>
      <c r="S43" s="122">
        <v>44094</v>
      </c>
      <c r="T43" s="134"/>
      <c r="U43" s="116">
        <v>1650</v>
      </c>
      <c r="V43" s="117"/>
      <c r="W43" s="118">
        <v>55350</v>
      </c>
      <c r="X43" s="119"/>
      <c r="Y43" s="120">
        <v>437932.46</v>
      </c>
      <c r="Z43" s="121"/>
      <c r="AB43" s="22">
        <f t="shared" si="5"/>
        <v>915</v>
      </c>
    </row>
    <row r="44" spans="2:28" ht="18.75" customHeight="1" x14ac:dyDescent="0.25">
      <c r="B44" s="22" t="str">
        <f t="shared" si="4"/>
        <v>3303</v>
      </c>
      <c r="C44" s="29">
        <v>3</v>
      </c>
      <c r="D44" s="30">
        <v>303</v>
      </c>
      <c r="E44" s="27" t="s">
        <v>142</v>
      </c>
      <c r="F44" s="28" t="s">
        <v>134</v>
      </c>
      <c r="G44" s="126" t="s">
        <v>131</v>
      </c>
      <c r="H44" s="127"/>
      <c r="I44" s="127"/>
      <c r="J44" s="127"/>
      <c r="K44" s="127"/>
      <c r="L44" s="128"/>
      <c r="M44" s="122">
        <v>43205</v>
      </c>
      <c r="N44" s="123"/>
      <c r="O44" s="124">
        <f t="shared" si="7"/>
        <v>30.466666666666665</v>
      </c>
      <c r="P44" s="125"/>
      <c r="Q44" s="122">
        <v>43195</v>
      </c>
      <c r="R44" s="123"/>
      <c r="S44" s="122">
        <v>44109</v>
      </c>
      <c r="T44" s="134"/>
      <c r="U44" s="116">
        <v>1800</v>
      </c>
      <c r="V44" s="117"/>
      <c r="W44" s="118">
        <v>54851.959999999992</v>
      </c>
      <c r="X44" s="119"/>
      <c r="Y44" s="120">
        <v>206838.83</v>
      </c>
      <c r="Z44" s="121"/>
      <c r="AB44" s="22">
        <f t="shared" si="5"/>
        <v>914</v>
      </c>
    </row>
    <row r="45" spans="2:28" ht="18.75" customHeight="1" x14ac:dyDescent="0.2">
      <c r="C45" s="29"/>
      <c r="D45" s="26"/>
      <c r="E45" s="27"/>
      <c r="F45" s="28"/>
      <c r="G45" s="126"/>
      <c r="H45" s="127"/>
      <c r="I45" s="127"/>
      <c r="J45" s="127"/>
      <c r="K45" s="127"/>
      <c r="L45" s="128"/>
      <c r="M45" s="122"/>
      <c r="N45" s="123"/>
      <c r="O45" s="122"/>
      <c r="P45" s="123"/>
      <c r="Q45" s="122"/>
      <c r="R45" s="123"/>
      <c r="S45" s="135"/>
      <c r="T45" s="134"/>
      <c r="U45" s="132"/>
      <c r="V45" s="133"/>
      <c r="W45" s="132"/>
      <c r="X45" s="133"/>
      <c r="Y45" s="120"/>
      <c r="Z45" s="121"/>
      <c r="AB45" s="22">
        <f t="shared" si="5"/>
        <v>0</v>
      </c>
    </row>
    <row r="46" spans="2:28" ht="18.75" customHeight="1" x14ac:dyDescent="0.2">
      <c r="C46" s="29"/>
      <c r="D46" s="26"/>
      <c r="E46" s="27"/>
      <c r="F46" s="28"/>
      <c r="G46" s="126"/>
      <c r="H46" s="127"/>
      <c r="I46" s="127"/>
      <c r="J46" s="127"/>
      <c r="K46" s="127"/>
      <c r="L46" s="128"/>
      <c r="M46" s="122"/>
      <c r="N46" s="123"/>
      <c r="O46" s="122"/>
      <c r="P46" s="123"/>
      <c r="Q46" s="122"/>
      <c r="R46" s="123"/>
      <c r="S46" s="122"/>
      <c r="T46" s="123"/>
      <c r="U46" s="132"/>
      <c r="V46" s="133"/>
      <c r="W46" s="132"/>
      <c r="X46" s="133"/>
      <c r="Y46" s="120"/>
      <c r="Z46" s="121"/>
    </row>
    <row r="48" spans="2:28" ht="18.75" customHeight="1" x14ac:dyDescent="0.2">
      <c r="C48" s="23"/>
      <c r="D48" s="23"/>
      <c r="E48" s="23"/>
      <c r="F48" s="23"/>
      <c r="G48" s="23"/>
      <c r="H48" s="23"/>
      <c r="I48" s="129" t="s">
        <v>175</v>
      </c>
      <c r="J48" s="130"/>
      <c r="K48" s="130"/>
      <c r="L48" s="130"/>
      <c r="M48" s="130"/>
      <c r="N48" s="130"/>
      <c r="O48" s="130"/>
      <c r="P48" s="130"/>
      <c r="Q48" s="130"/>
      <c r="R48" s="130"/>
      <c r="S48" s="131"/>
      <c r="T48" s="23"/>
      <c r="U48" s="23"/>
      <c r="V48" s="23"/>
      <c r="W48" s="23"/>
      <c r="X48" s="23"/>
      <c r="Y48" s="23"/>
      <c r="Z48" s="23"/>
    </row>
    <row r="49" spans="2:26" ht="18.75" customHeight="1" x14ac:dyDescent="0.2">
      <c r="C49" s="24" t="s">
        <v>164</v>
      </c>
      <c r="D49" s="24" t="s">
        <v>165</v>
      </c>
      <c r="E49" s="24" t="s">
        <v>166</v>
      </c>
      <c r="F49" s="24" t="s">
        <v>167</v>
      </c>
      <c r="G49" s="129" t="s">
        <v>168</v>
      </c>
      <c r="H49" s="130"/>
      <c r="I49" s="130"/>
      <c r="J49" s="130"/>
      <c r="K49" s="130"/>
      <c r="L49" s="131"/>
      <c r="M49" s="129" t="s">
        <v>169</v>
      </c>
      <c r="N49" s="131"/>
      <c r="O49" s="129" t="s">
        <v>176</v>
      </c>
      <c r="P49" s="131"/>
      <c r="Q49" s="129" t="s">
        <v>170</v>
      </c>
      <c r="R49" s="131"/>
      <c r="S49" s="129" t="s">
        <v>171</v>
      </c>
      <c r="T49" s="131"/>
      <c r="U49" s="129" t="s">
        <v>172</v>
      </c>
      <c r="V49" s="131"/>
      <c r="W49" s="129" t="s">
        <v>173</v>
      </c>
      <c r="X49" s="131"/>
      <c r="Y49" s="129" t="s">
        <v>174</v>
      </c>
      <c r="Z49" s="131"/>
    </row>
    <row r="50" spans="2:26" ht="18.75" customHeight="1" x14ac:dyDescent="0.25">
      <c r="B50" s="22" t="str">
        <f>C50&amp;D50</f>
        <v>1106</v>
      </c>
      <c r="C50" s="29">
        <v>1</v>
      </c>
      <c r="D50" s="30">
        <v>106</v>
      </c>
      <c r="E50" s="27" t="s">
        <v>210</v>
      </c>
      <c r="F50" s="28" t="s">
        <v>134</v>
      </c>
      <c r="G50" s="126" t="str">
        <f>VLOOKUP(B50,$B$28:$L$44,6,FALSE)</f>
        <v>ALESSANDRA CASAES DA SILVA FONTES</v>
      </c>
      <c r="H50" s="127"/>
      <c r="I50" s="127"/>
      <c r="J50" s="127"/>
      <c r="K50" s="127"/>
      <c r="L50" s="128"/>
      <c r="M50" s="122">
        <f>VLOOKUP(B50,$B$28:$N$44,12,FALSE)</f>
        <v>43301</v>
      </c>
      <c r="N50" s="123"/>
      <c r="O50" s="124">
        <f>VLOOKUP(B50,$B$28:$P$44,14,FALSE)</f>
        <v>31</v>
      </c>
      <c r="P50" s="125"/>
      <c r="Q50" s="122">
        <f>VLOOKUP(B50,$B$28:$R$44,16,FALSE)</f>
        <v>43301</v>
      </c>
      <c r="R50" s="123"/>
      <c r="S50" s="122">
        <f>VLOOKUP(B50,$B$28:$T$44,18,FALSE)</f>
        <v>44216</v>
      </c>
      <c r="T50" s="123"/>
      <c r="U50" s="116">
        <f>VLOOKUP(B50,$B$28:$V$44,20,FALSE)</f>
        <v>1900</v>
      </c>
      <c r="V50" s="117"/>
      <c r="W50" s="118">
        <f>W28</f>
        <v>53250</v>
      </c>
      <c r="X50" s="119"/>
      <c r="Y50" s="120">
        <v>466602.68</v>
      </c>
      <c r="Z50" s="121"/>
    </row>
    <row r="51" spans="2:26" ht="18.75" customHeight="1" x14ac:dyDescent="0.25">
      <c r="B51" s="22" t="str">
        <f t="shared" ref="B51:B67" si="8">C51&amp;D51</f>
        <v>1306</v>
      </c>
      <c r="C51" s="29">
        <v>1</v>
      </c>
      <c r="D51" s="30">
        <v>306</v>
      </c>
      <c r="E51" s="27" t="s">
        <v>210</v>
      </c>
      <c r="F51" s="28" t="s">
        <v>134</v>
      </c>
      <c r="G51" s="126" t="str">
        <f t="shared" ref="G51:G66" si="9">VLOOKUP(B51,$B$28:$L$44,6,FALSE)</f>
        <v>ALLAN RODRIGO DA SILVA MARTINS</v>
      </c>
      <c r="H51" s="127"/>
      <c r="I51" s="127"/>
      <c r="J51" s="127"/>
      <c r="K51" s="127"/>
      <c r="L51" s="128"/>
      <c r="M51" s="122">
        <f t="shared" ref="M51:M66" si="10">VLOOKUP(B51,$B$28:$N$44,12,FALSE)</f>
        <v>43165</v>
      </c>
      <c r="N51" s="123"/>
      <c r="O51" s="124">
        <f t="shared" ref="O51:O66" si="11">VLOOKUP(B51,$B$28:$P$44,14,FALSE)</f>
        <v>30.5</v>
      </c>
      <c r="P51" s="125"/>
      <c r="Q51" s="122">
        <f t="shared" ref="Q51:Q66" si="12">VLOOKUP(B51,$B$28:$R$44,16,FALSE)</f>
        <v>43301</v>
      </c>
      <c r="R51" s="123"/>
      <c r="S51" s="122">
        <f t="shared" ref="S51:S66" si="13">VLOOKUP(B51,$B$28:$T$44,18,FALSE)</f>
        <v>44216</v>
      </c>
      <c r="T51" s="123"/>
      <c r="U51" s="116">
        <f t="shared" ref="U51:U66" si="14">VLOOKUP(B51,$B$28:$V$44,20,FALSE)</f>
        <v>1900</v>
      </c>
      <c r="V51" s="117"/>
      <c r="W51" s="118">
        <f t="shared" ref="W51:W66" si="15">W29</f>
        <v>43560</v>
      </c>
      <c r="X51" s="119"/>
      <c r="Y51" s="120">
        <v>188225.29</v>
      </c>
      <c r="Z51" s="121"/>
    </row>
    <row r="52" spans="2:26" ht="18.75" customHeight="1" x14ac:dyDescent="0.25">
      <c r="B52" s="22" t="str">
        <f t="shared" si="8"/>
        <v>1406</v>
      </c>
      <c r="C52" s="29">
        <v>1</v>
      </c>
      <c r="D52" s="30">
        <v>406</v>
      </c>
      <c r="E52" s="27" t="s">
        <v>210</v>
      </c>
      <c r="F52" s="28" t="s">
        <v>134</v>
      </c>
      <c r="G52" s="126" t="str">
        <f t="shared" si="9"/>
        <v>CELIA ROSA DE MELO</v>
      </c>
      <c r="H52" s="127"/>
      <c r="I52" s="127"/>
      <c r="J52" s="127"/>
      <c r="K52" s="127"/>
      <c r="L52" s="128"/>
      <c r="M52" s="122">
        <f t="shared" si="10"/>
        <v>43179</v>
      </c>
      <c r="N52" s="123"/>
      <c r="O52" s="124">
        <f t="shared" si="11"/>
        <v>30.5</v>
      </c>
      <c r="P52" s="125"/>
      <c r="Q52" s="122">
        <f t="shared" si="12"/>
        <v>43179</v>
      </c>
      <c r="R52" s="123"/>
      <c r="S52" s="122">
        <f t="shared" si="13"/>
        <v>44094</v>
      </c>
      <c r="T52" s="123"/>
      <c r="U52" s="116">
        <f t="shared" si="14"/>
        <v>1800</v>
      </c>
      <c r="V52" s="117"/>
      <c r="W52" s="118">
        <f t="shared" si="15"/>
        <v>46082.86</v>
      </c>
      <c r="X52" s="119"/>
      <c r="Y52" s="120">
        <v>456365.55</v>
      </c>
      <c r="Z52" s="121"/>
    </row>
    <row r="53" spans="2:26" ht="18.75" customHeight="1" x14ac:dyDescent="0.25">
      <c r="B53" s="22" t="str">
        <f t="shared" si="8"/>
        <v>1504</v>
      </c>
      <c r="C53" s="29">
        <v>1</v>
      </c>
      <c r="D53" s="30">
        <v>504</v>
      </c>
      <c r="E53" s="27" t="s">
        <v>210</v>
      </c>
      <c r="F53" s="28" t="s">
        <v>134</v>
      </c>
      <c r="G53" s="126" t="str">
        <f t="shared" si="9"/>
        <v>CLÁUDIA RODRIGUES QUINTAS</v>
      </c>
      <c r="H53" s="127"/>
      <c r="I53" s="127"/>
      <c r="J53" s="127"/>
      <c r="K53" s="127"/>
      <c r="L53" s="128"/>
      <c r="M53" s="122">
        <f t="shared" si="10"/>
        <v>43154</v>
      </c>
      <c r="N53" s="123"/>
      <c r="O53" s="124">
        <f t="shared" si="11"/>
        <v>30.4</v>
      </c>
      <c r="P53" s="125"/>
      <c r="Q53" s="122">
        <f t="shared" si="12"/>
        <v>43152</v>
      </c>
      <c r="R53" s="123"/>
      <c r="S53" s="122">
        <f t="shared" si="13"/>
        <v>44064</v>
      </c>
      <c r="T53" s="123"/>
      <c r="U53" s="116">
        <f t="shared" si="14"/>
        <v>1300</v>
      </c>
      <c r="V53" s="117"/>
      <c r="W53" s="118">
        <f t="shared" si="15"/>
        <v>39400</v>
      </c>
      <c r="X53" s="119"/>
      <c r="Y53" s="120">
        <v>369184.01</v>
      </c>
      <c r="Z53" s="121"/>
    </row>
    <row r="54" spans="2:26" ht="18.75" customHeight="1" x14ac:dyDescent="0.25">
      <c r="B54" s="22" t="str">
        <f t="shared" si="8"/>
        <v>1603</v>
      </c>
      <c r="C54" s="29">
        <v>1</v>
      </c>
      <c r="D54" s="30">
        <v>603</v>
      </c>
      <c r="E54" s="27" t="s">
        <v>210</v>
      </c>
      <c r="F54" s="28" t="s">
        <v>134</v>
      </c>
      <c r="G54" s="126" t="str">
        <f t="shared" si="9"/>
        <v>HUGO ROZA MARQUES DE LIMA</v>
      </c>
      <c r="H54" s="127"/>
      <c r="I54" s="127"/>
      <c r="J54" s="127"/>
      <c r="K54" s="127"/>
      <c r="L54" s="128"/>
      <c r="M54" s="122">
        <f t="shared" si="10"/>
        <v>43192</v>
      </c>
      <c r="N54" s="123"/>
      <c r="O54" s="124">
        <f t="shared" si="11"/>
        <v>30.466666666666665</v>
      </c>
      <c r="P54" s="125"/>
      <c r="Q54" s="122">
        <f t="shared" si="12"/>
        <v>43192</v>
      </c>
      <c r="R54" s="123"/>
      <c r="S54" s="122">
        <f t="shared" si="13"/>
        <v>44106</v>
      </c>
      <c r="T54" s="123"/>
      <c r="U54" s="116">
        <f t="shared" si="14"/>
        <v>1300</v>
      </c>
      <c r="V54" s="117"/>
      <c r="W54" s="118">
        <f t="shared" si="15"/>
        <v>37550</v>
      </c>
      <c r="X54" s="119"/>
      <c r="Y54" s="120">
        <v>336335.12</v>
      </c>
      <c r="Z54" s="121"/>
    </row>
    <row r="55" spans="2:26" ht="18.75" customHeight="1" x14ac:dyDescent="0.25">
      <c r="B55" s="22" t="str">
        <f t="shared" si="8"/>
        <v>1605</v>
      </c>
      <c r="C55" s="29">
        <v>1</v>
      </c>
      <c r="D55" s="30">
        <v>605</v>
      </c>
      <c r="E55" s="27" t="s">
        <v>210</v>
      </c>
      <c r="F55" s="28" t="s">
        <v>134</v>
      </c>
      <c r="G55" s="126" t="s">
        <v>180</v>
      </c>
      <c r="H55" s="127"/>
      <c r="I55" s="127"/>
      <c r="J55" s="127"/>
      <c r="K55" s="127"/>
      <c r="L55" s="128"/>
      <c r="M55" s="122">
        <v>43411</v>
      </c>
      <c r="N55" s="123"/>
      <c r="O55" s="124">
        <f>(S55-Q55)/30</f>
        <v>30.4</v>
      </c>
      <c r="P55" s="125"/>
      <c r="Q55" s="122">
        <v>43404</v>
      </c>
      <c r="R55" s="123"/>
      <c r="S55" s="122">
        <v>44316</v>
      </c>
      <c r="T55" s="123"/>
      <c r="U55" s="116">
        <v>2100</v>
      </c>
      <c r="V55" s="117"/>
      <c r="W55" s="118">
        <f t="shared" si="15"/>
        <v>51150</v>
      </c>
      <c r="X55" s="119"/>
      <c r="Y55" s="120">
        <v>194772.26</v>
      </c>
      <c r="Z55" s="121"/>
    </row>
    <row r="56" spans="2:26" ht="18.75" customHeight="1" x14ac:dyDescent="0.25">
      <c r="B56" s="22" t="str">
        <f t="shared" si="8"/>
        <v>2108</v>
      </c>
      <c r="C56" s="29">
        <v>2</v>
      </c>
      <c r="D56" s="30">
        <v>108</v>
      </c>
      <c r="E56" s="27" t="s">
        <v>210</v>
      </c>
      <c r="F56" s="28" t="s">
        <v>134</v>
      </c>
      <c r="G56" s="126" t="str">
        <f t="shared" si="9"/>
        <v>ISABEL DA COSTA SILVEIRA</v>
      </c>
      <c r="H56" s="127"/>
      <c r="I56" s="127"/>
      <c r="J56" s="127"/>
      <c r="K56" s="127"/>
      <c r="L56" s="128"/>
      <c r="M56" s="122">
        <f t="shared" si="10"/>
        <v>43193</v>
      </c>
      <c r="N56" s="123"/>
      <c r="O56" s="124">
        <f t="shared" si="11"/>
        <v>30.466666666666665</v>
      </c>
      <c r="P56" s="125"/>
      <c r="Q56" s="122">
        <f t="shared" si="12"/>
        <v>43195</v>
      </c>
      <c r="R56" s="123"/>
      <c r="S56" s="122">
        <f t="shared" si="13"/>
        <v>44109</v>
      </c>
      <c r="T56" s="123"/>
      <c r="U56" s="116">
        <f t="shared" si="14"/>
        <v>1500</v>
      </c>
      <c r="V56" s="117"/>
      <c r="W56" s="118">
        <f t="shared" si="15"/>
        <v>45050</v>
      </c>
      <c r="X56" s="119"/>
      <c r="Y56" s="120">
        <v>322860.08</v>
      </c>
      <c r="Z56" s="121"/>
    </row>
    <row r="57" spans="2:26" ht="18.75" customHeight="1" x14ac:dyDescent="0.25">
      <c r="B57" s="22" t="str">
        <f t="shared" si="8"/>
        <v>2202</v>
      </c>
      <c r="C57" s="29">
        <v>2</v>
      </c>
      <c r="D57" s="30">
        <v>202</v>
      </c>
      <c r="E57" s="27" t="s">
        <v>210</v>
      </c>
      <c r="F57" s="28" t="s">
        <v>134</v>
      </c>
      <c r="G57" s="126" t="str">
        <f t="shared" si="9"/>
        <v>JOSAMI PEREIRA DA SILVA</v>
      </c>
      <c r="H57" s="127"/>
      <c r="I57" s="127"/>
      <c r="J57" s="127"/>
      <c r="K57" s="127"/>
      <c r="L57" s="128"/>
      <c r="M57" s="122">
        <f t="shared" si="10"/>
        <v>43334</v>
      </c>
      <c r="N57" s="123"/>
      <c r="O57" s="124">
        <f t="shared" si="11"/>
        <v>30.5</v>
      </c>
      <c r="P57" s="125"/>
      <c r="Q57" s="122">
        <f t="shared" si="12"/>
        <v>43334</v>
      </c>
      <c r="R57" s="123"/>
      <c r="S57" s="122">
        <f t="shared" si="13"/>
        <v>44249</v>
      </c>
      <c r="T57" s="123"/>
      <c r="U57" s="116">
        <f t="shared" si="14"/>
        <v>900</v>
      </c>
      <c r="V57" s="117"/>
      <c r="W57" s="118">
        <f t="shared" si="15"/>
        <v>39100</v>
      </c>
      <c r="X57" s="119"/>
      <c r="Y57" s="120">
        <v>311777.3</v>
      </c>
      <c r="Z57" s="121"/>
    </row>
    <row r="58" spans="2:26" ht="18.75" customHeight="1" x14ac:dyDescent="0.25">
      <c r="B58" s="22" t="str">
        <f t="shared" si="8"/>
        <v>2206</v>
      </c>
      <c r="C58" s="29">
        <v>2</v>
      </c>
      <c r="D58" s="30">
        <v>206</v>
      </c>
      <c r="E58" s="27" t="s">
        <v>210</v>
      </c>
      <c r="F58" s="28" t="s">
        <v>134</v>
      </c>
      <c r="G58" s="126" t="str">
        <f t="shared" si="9"/>
        <v>LARISSA DA SILVA ROCHA</v>
      </c>
      <c r="H58" s="127"/>
      <c r="I58" s="127"/>
      <c r="J58" s="127"/>
      <c r="K58" s="127"/>
      <c r="L58" s="128"/>
      <c r="M58" s="122">
        <f t="shared" si="10"/>
        <v>43172</v>
      </c>
      <c r="N58" s="123"/>
      <c r="O58" s="124">
        <f t="shared" si="11"/>
        <v>30.5</v>
      </c>
      <c r="P58" s="125"/>
      <c r="Q58" s="122">
        <f t="shared" si="12"/>
        <v>43171</v>
      </c>
      <c r="R58" s="123"/>
      <c r="S58" s="122">
        <f t="shared" si="13"/>
        <v>44086</v>
      </c>
      <c r="T58" s="123"/>
      <c r="U58" s="116">
        <f t="shared" si="14"/>
        <v>1600</v>
      </c>
      <c r="V58" s="117"/>
      <c r="W58" s="118">
        <f t="shared" si="15"/>
        <v>41500</v>
      </c>
      <c r="X58" s="119"/>
      <c r="Y58" s="120">
        <v>184951.81</v>
      </c>
      <c r="Z58" s="121"/>
    </row>
    <row r="59" spans="2:26" ht="18.75" customHeight="1" x14ac:dyDescent="0.25">
      <c r="B59" s="22" t="str">
        <f t="shared" si="8"/>
        <v>2307</v>
      </c>
      <c r="C59" s="29">
        <v>2</v>
      </c>
      <c r="D59" s="30">
        <v>307</v>
      </c>
      <c r="E59" s="27" t="s">
        <v>210</v>
      </c>
      <c r="F59" s="28" t="s">
        <v>134</v>
      </c>
      <c r="G59" s="126" t="str">
        <f t="shared" si="9"/>
        <v>LEONARDO GUAPYASSU PINTO</v>
      </c>
      <c r="H59" s="127"/>
      <c r="I59" s="127"/>
      <c r="J59" s="127"/>
      <c r="K59" s="127"/>
      <c r="L59" s="128"/>
      <c r="M59" s="122">
        <f t="shared" si="10"/>
        <v>43160</v>
      </c>
      <c r="N59" s="123"/>
      <c r="O59" s="124">
        <f t="shared" si="11"/>
        <v>30.5</v>
      </c>
      <c r="P59" s="125"/>
      <c r="Q59" s="122">
        <f t="shared" si="12"/>
        <v>43160</v>
      </c>
      <c r="R59" s="123"/>
      <c r="S59" s="122">
        <f t="shared" si="13"/>
        <v>44075</v>
      </c>
      <c r="T59" s="123"/>
      <c r="U59" s="116">
        <f t="shared" si="14"/>
        <v>1350</v>
      </c>
      <c r="V59" s="117"/>
      <c r="W59" s="118">
        <f t="shared" si="15"/>
        <v>40020</v>
      </c>
      <c r="X59" s="119"/>
      <c r="Y59" s="120">
        <v>0</v>
      </c>
      <c r="Z59" s="121"/>
    </row>
    <row r="60" spans="2:26" ht="18.75" customHeight="1" x14ac:dyDescent="0.25">
      <c r="B60" s="22" t="str">
        <f t="shared" si="8"/>
        <v>2308</v>
      </c>
      <c r="C60" s="29">
        <v>2</v>
      </c>
      <c r="D60" s="30">
        <v>308</v>
      </c>
      <c r="E60" s="27" t="s">
        <v>210</v>
      </c>
      <c r="F60" s="28" t="s">
        <v>134</v>
      </c>
      <c r="G60" s="126" t="str">
        <f t="shared" si="9"/>
        <v>LUCAS BLANCO DOS SANTOS</v>
      </c>
      <c r="H60" s="127"/>
      <c r="I60" s="127"/>
      <c r="J60" s="127"/>
      <c r="K60" s="127"/>
      <c r="L60" s="128"/>
      <c r="M60" s="122">
        <f t="shared" si="10"/>
        <v>43367</v>
      </c>
      <c r="N60" s="123"/>
      <c r="O60" s="124">
        <f t="shared" si="11"/>
        <v>30.4</v>
      </c>
      <c r="P60" s="125"/>
      <c r="Q60" s="122">
        <f t="shared" si="12"/>
        <v>43361</v>
      </c>
      <c r="R60" s="123"/>
      <c r="S60" s="122">
        <f t="shared" si="13"/>
        <v>44273</v>
      </c>
      <c r="T60" s="123"/>
      <c r="U60" s="116">
        <f t="shared" si="14"/>
        <v>1550</v>
      </c>
      <c r="V60" s="117"/>
      <c r="W60" s="118">
        <f t="shared" si="15"/>
        <v>59980</v>
      </c>
      <c r="X60" s="119"/>
      <c r="Y60" s="120">
        <v>155490.46</v>
      </c>
      <c r="Z60" s="121"/>
    </row>
    <row r="61" spans="2:26" ht="18.75" customHeight="1" x14ac:dyDescent="0.25">
      <c r="B61" s="22" t="str">
        <f t="shared" si="8"/>
        <v>2408</v>
      </c>
      <c r="C61" s="29">
        <v>2</v>
      </c>
      <c r="D61" s="30">
        <v>408</v>
      </c>
      <c r="E61" s="27" t="s">
        <v>210</v>
      </c>
      <c r="F61" s="28" t="s">
        <v>134</v>
      </c>
      <c r="G61" s="126" t="str">
        <f t="shared" si="9"/>
        <v>LUCINDA FERNANDES GOMES VIEIRA</v>
      </c>
      <c r="H61" s="127"/>
      <c r="I61" s="127"/>
      <c r="J61" s="127"/>
      <c r="K61" s="127"/>
      <c r="L61" s="128"/>
      <c r="M61" s="122">
        <f t="shared" si="10"/>
        <v>43173</v>
      </c>
      <c r="N61" s="123"/>
      <c r="O61" s="124">
        <f t="shared" si="11"/>
        <v>30.5</v>
      </c>
      <c r="P61" s="125"/>
      <c r="Q61" s="122">
        <f t="shared" si="12"/>
        <v>43167</v>
      </c>
      <c r="R61" s="123"/>
      <c r="S61" s="122">
        <f t="shared" si="13"/>
        <v>44082</v>
      </c>
      <c r="T61" s="123"/>
      <c r="U61" s="116">
        <f t="shared" si="14"/>
        <v>1400</v>
      </c>
      <c r="V61" s="117"/>
      <c r="W61" s="118">
        <f t="shared" si="15"/>
        <v>36250</v>
      </c>
      <c r="X61" s="119"/>
      <c r="Y61" s="120">
        <v>368830.77</v>
      </c>
      <c r="Z61" s="121"/>
    </row>
    <row r="62" spans="2:26" ht="18.75" customHeight="1" x14ac:dyDescent="0.25">
      <c r="B62" s="22" t="str">
        <f t="shared" si="8"/>
        <v>2507</v>
      </c>
      <c r="C62" s="29">
        <v>2</v>
      </c>
      <c r="D62" s="30">
        <v>507</v>
      </c>
      <c r="E62" s="27" t="s">
        <v>210</v>
      </c>
      <c r="F62" s="28" t="s">
        <v>134</v>
      </c>
      <c r="G62" s="126" t="str">
        <f t="shared" si="9"/>
        <v>MARIANA RAMALHO MALIAS</v>
      </c>
      <c r="H62" s="127"/>
      <c r="I62" s="127"/>
      <c r="J62" s="127"/>
      <c r="K62" s="127"/>
      <c r="L62" s="128"/>
      <c r="M62" s="122">
        <f t="shared" si="10"/>
        <v>43235</v>
      </c>
      <c r="N62" s="123"/>
      <c r="O62" s="124">
        <f t="shared" si="11"/>
        <v>30.5</v>
      </c>
      <c r="P62" s="125"/>
      <c r="Q62" s="122">
        <f t="shared" si="12"/>
        <v>43250</v>
      </c>
      <c r="R62" s="123"/>
      <c r="S62" s="122">
        <f t="shared" si="13"/>
        <v>44165</v>
      </c>
      <c r="T62" s="123"/>
      <c r="U62" s="116">
        <f t="shared" si="14"/>
        <v>1500</v>
      </c>
      <c r="V62" s="117"/>
      <c r="W62" s="118">
        <f t="shared" si="15"/>
        <v>51006.49</v>
      </c>
      <c r="X62" s="119"/>
      <c r="Y62" s="120">
        <v>160400.68</v>
      </c>
      <c r="Z62" s="121"/>
    </row>
    <row r="63" spans="2:26" ht="18.75" customHeight="1" x14ac:dyDescent="0.25">
      <c r="B63" s="22" t="str">
        <f t="shared" si="8"/>
        <v>2607</v>
      </c>
      <c r="C63" s="29">
        <v>2</v>
      </c>
      <c r="D63" s="30">
        <v>607</v>
      </c>
      <c r="E63" s="27" t="s">
        <v>210</v>
      </c>
      <c r="F63" s="28" t="s">
        <v>134</v>
      </c>
      <c r="G63" s="126" t="str">
        <f t="shared" si="9"/>
        <v>MAURO PINHEIRO</v>
      </c>
      <c r="H63" s="127"/>
      <c r="I63" s="127"/>
      <c r="J63" s="127"/>
      <c r="K63" s="127"/>
      <c r="L63" s="128"/>
      <c r="M63" s="122">
        <f t="shared" si="10"/>
        <v>43216</v>
      </c>
      <c r="N63" s="123"/>
      <c r="O63" s="124">
        <f t="shared" si="11"/>
        <v>30.466666666666665</v>
      </c>
      <c r="P63" s="125"/>
      <c r="Q63" s="122">
        <f t="shared" si="12"/>
        <v>43215</v>
      </c>
      <c r="R63" s="123"/>
      <c r="S63" s="122">
        <f t="shared" si="13"/>
        <v>44129</v>
      </c>
      <c r="T63" s="123"/>
      <c r="U63" s="116">
        <f t="shared" si="14"/>
        <v>1800</v>
      </c>
      <c r="V63" s="117"/>
      <c r="W63" s="118">
        <f t="shared" si="15"/>
        <v>57600</v>
      </c>
      <c r="X63" s="119"/>
      <c r="Y63" s="120">
        <v>163674.17000000001</v>
      </c>
      <c r="Z63" s="121"/>
    </row>
    <row r="64" spans="2:26" ht="18.75" customHeight="1" x14ac:dyDescent="0.25">
      <c r="B64" s="22" t="str">
        <f t="shared" si="8"/>
        <v>2608</v>
      </c>
      <c r="C64" s="29">
        <v>2</v>
      </c>
      <c r="D64" s="30">
        <v>608</v>
      </c>
      <c r="E64" s="27" t="s">
        <v>210</v>
      </c>
      <c r="F64" s="28" t="s">
        <v>134</v>
      </c>
      <c r="G64" s="126" t="str">
        <f t="shared" si="9"/>
        <v>RICARDO COSTA RANGEL</v>
      </c>
      <c r="H64" s="127"/>
      <c r="I64" s="127"/>
      <c r="J64" s="127"/>
      <c r="K64" s="127"/>
      <c r="L64" s="128"/>
      <c r="M64" s="122">
        <f t="shared" si="10"/>
        <v>43179</v>
      </c>
      <c r="N64" s="123"/>
      <c r="O64" s="124">
        <f t="shared" si="11"/>
        <v>30.5</v>
      </c>
      <c r="P64" s="125"/>
      <c r="Q64" s="122">
        <f t="shared" si="12"/>
        <v>43179</v>
      </c>
      <c r="R64" s="123"/>
      <c r="S64" s="122">
        <f t="shared" si="13"/>
        <v>44094</v>
      </c>
      <c r="T64" s="123"/>
      <c r="U64" s="116">
        <f t="shared" si="14"/>
        <v>1500</v>
      </c>
      <c r="V64" s="117"/>
      <c r="W64" s="118">
        <f t="shared" si="15"/>
        <v>46600</v>
      </c>
      <c r="X64" s="119"/>
      <c r="Y64" s="120">
        <v>163674.17000000001</v>
      </c>
      <c r="Z64" s="121"/>
    </row>
    <row r="65" spans="2:26" ht="18.75" customHeight="1" x14ac:dyDescent="0.25">
      <c r="B65" s="22" t="str">
        <f t="shared" si="8"/>
        <v>3201</v>
      </c>
      <c r="C65" s="29">
        <v>3</v>
      </c>
      <c r="D65" s="30">
        <v>201</v>
      </c>
      <c r="E65" s="27" t="s">
        <v>210</v>
      </c>
      <c r="F65" s="28" t="s">
        <v>134</v>
      </c>
      <c r="G65" s="126" t="str">
        <f t="shared" si="9"/>
        <v>SANDRA SUZANO SILVA DE ANDRADE</v>
      </c>
      <c r="H65" s="127"/>
      <c r="I65" s="127"/>
      <c r="J65" s="127"/>
      <c r="K65" s="127"/>
      <c r="L65" s="128"/>
      <c r="M65" s="122">
        <f t="shared" si="10"/>
        <v>43179</v>
      </c>
      <c r="N65" s="123"/>
      <c r="O65" s="124">
        <f t="shared" si="11"/>
        <v>30.5</v>
      </c>
      <c r="P65" s="125"/>
      <c r="Q65" s="122">
        <f t="shared" si="12"/>
        <v>43179</v>
      </c>
      <c r="R65" s="123"/>
      <c r="S65" s="122">
        <f t="shared" si="13"/>
        <v>44094</v>
      </c>
      <c r="T65" s="123"/>
      <c r="U65" s="116">
        <f t="shared" si="14"/>
        <v>1650</v>
      </c>
      <c r="V65" s="117"/>
      <c r="W65" s="118">
        <f t="shared" si="15"/>
        <v>55350</v>
      </c>
      <c r="X65" s="119"/>
      <c r="Y65" s="120">
        <v>437932.46</v>
      </c>
      <c r="Z65" s="121"/>
    </row>
    <row r="66" spans="2:26" ht="18.75" customHeight="1" x14ac:dyDescent="0.25">
      <c r="B66" s="22" t="str">
        <f t="shared" si="8"/>
        <v>3303</v>
      </c>
      <c r="C66" s="29">
        <v>3</v>
      </c>
      <c r="D66" s="30">
        <v>303</v>
      </c>
      <c r="E66" s="27" t="s">
        <v>210</v>
      </c>
      <c r="F66" s="28" t="s">
        <v>134</v>
      </c>
      <c r="G66" s="126" t="str">
        <f t="shared" si="9"/>
        <v>VIVIANE AMADO FERREIRA</v>
      </c>
      <c r="H66" s="127"/>
      <c r="I66" s="127"/>
      <c r="J66" s="127"/>
      <c r="K66" s="127"/>
      <c r="L66" s="128"/>
      <c r="M66" s="122">
        <f t="shared" si="10"/>
        <v>43205</v>
      </c>
      <c r="N66" s="123"/>
      <c r="O66" s="124">
        <f t="shared" si="11"/>
        <v>30.466666666666665</v>
      </c>
      <c r="P66" s="125"/>
      <c r="Q66" s="122">
        <f t="shared" si="12"/>
        <v>43195</v>
      </c>
      <c r="R66" s="123"/>
      <c r="S66" s="122">
        <f t="shared" si="13"/>
        <v>44109</v>
      </c>
      <c r="T66" s="123"/>
      <c r="U66" s="116">
        <f t="shared" si="14"/>
        <v>1800</v>
      </c>
      <c r="V66" s="117"/>
      <c r="W66" s="118">
        <f t="shared" si="15"/>
        <v>54851.959999999992</v>
      </c>
      <c r="X66" s="119"/>
      <c r="Y66" s="120">
        <v>206838.83</v>
      </c>
      <c r="Z66" s="121"/>
    </row>
    <row r="67" spans="2:26" ht="18.75" customHeight="1" x14ac:dyDescent="0.25">
      <c r="B67" s="22" t="str">
        <f t="shared" si="8"/>
        <v>3305</v>
      </c>
      <c r="C67" s="29">
        <v>3</v>
      </c>
      <c r="D67" s="30">
        <v>305</v>
      </c>
      <c r="E67" s="27" t="s">
        <v>210</v>
      </c>
      <c r="F67" s="28" t="s">
        <v>134</v>
      </c>
      <c r="G67" s="126" t="s">
        <v>211</v>
      </c>
      <c r="H67" s="127"/>
      <c r="I67" s="127"/>
      <c r="J67" s="127"/>
      <c r="K67" s="127"/>
      <c r="L67" s="128"/>
      <c r="M67" s="122">
        <v>43441</v>
      </c>
      <c r="N67" s="123"/>
      <c r="O67" s="124">
        <f>(S67-Q67)/30</f>
        <v>31.433333333333334</v>
      </c>
      <c r="P67" s="125"/>
      <c r="Q67" s="122">
        <v>43435</v>
      </c>
      <c r="R67" s="123"/>
      <c r="S67" s="122">
        <v>44378</v>
      </c>
      <c r="T67" s="123"/>
      <c r="U67" s="116">
        <v>1900</v>
      </c>
      <c r="V67" s="117"/>
      <c r="W67" s="118">
        <v>58900</v>
      </c>
      <c r="X67" s="119"/>
      <c r="Y67" s="120">
        <v>184951.81</v>
      </c>
      <c r="Z67" s="121"/>
    </row>
    <row r="70" spans="2:26" ht="18.75" customHeight="1" x14ac:dyDescent="0.2">
      <c r="X70" s="50"/>
    </row>
  </sheetData>
  <sortState xmlns:xlrd2="http://schemas.microsoft.com/office/spreadsheetml/2017/richdata2" ref="G5:L21">
    <sortCondition ref="G5"/>
  </sortState>
  <mergeCells count="475">
    <mergeCell ref="I3:S3"/>
    <mergeCell ref="G4:L4"/>
    <mergeCell ref="M4:N4"/>
    <mergeCell ref="O4:P4"/>
    <mergeCell ref="Q4:R4"/>
    <mergeCell ref="S4:T4"/>
    <mergeCell ref="G17:L17"/>
    <mergeCell ref="U4:V4"/>
    <mergeCell ref="W4:X4"/>
    <mergeCell ref="G6:L6"/>
    <mergeCell ref="M6:N6"/>
    <mergeCell ref="O6:P6"/>
    <mergeCell ref="Q6:R6"/>
    <mergeCell ref="S6:T6"/>
    <mergeCell ref="U6:V6"/>
    <mergeCell ref="W6:X6"/>
    <mergeCell ref="W9:X9"/>
    <mergeCell ref="W11:X11"/>
    <mergeCell ref="W13:X13"/>
    <mergeCell ref="W15:X15"/>
    <mergeCell ref="W17:X17"/>
    <mergeCell ref="Y4:Z4"/>
    <mergeCell ref="G5:L5"/>
    <mergeCell ref="M5:N5"/>
    <mergeCell ref="O5:P5"/>
    <mergeCell ref="Q5:R5"/>
    <mergeCell ref="S5:T5"/>
    <mergeCell ref="U5:V5"/>
    <mergeCell ref="W5:X5"/>
    <mergeCell ref="Y5:Z5"/>
    <mergeCell ref="Y6:Z6"/>
    <mergeCell ref="W7:X7"/>
    <mergeCell ref="Y7:Z7"/>
    <mergeCell ref="G8:L8"/>
    <mergeCell ref="M8:N8"/>
    <mergeCell ref="O8:P8"/>
    <mergeCell ref="Q8:R8"/>
    <mergeCell ref="S8:T8"/>
    <mergeCell ref="U8:V8"/>
    <mergeCell ref="W8:X8"/>
    <mergeCell ref="Y8:Z8"/>
    <mergeCell ref="G7:L7"/>
    <mergeCell ref="M7:N7"/>
    <mergeCell ref="O7:P7"/>
    <mergeCell ref="Q7:R7"/>
    <mergeCell ref="S7:T7"/>
    <mergeCell ref="U7:V7"/>
    <mergeCell ref="Y9:Z9"/>
    <mergeCell ref="G10:L10"/>
    <mergeCell ref="M10:N10"/>
    <mergeCell ref="O10:P10"/>
    <mergeCell ref="Q10:R10"/>
    <mergeCell ref="S10:T10"/>
    <mergeCell ref="U10:V10"/>
    <mergeCell ref="W10:X10"/>
    <mergeCell ref="Y10:Z10"/>
    <mergeCell ref="G9:L9"/>
    <mergeCell ref="M9:N9"/>
    <mergeCell ref="O9:P9"/>
    <mergeCell ref="Q9:R9"/>
    <mergeCell ref="S9:T9"/>
    <mergeCell ref="U9:V9"/>
    <mergeCell ref="Y11:Z11"/>
    <mergeCell ref="G12:L12"/>
    <mergeCell ref="M12:N12"/>
    <mergeCell ref="O12:P12"/>
    <mergeCell ref="Q12:R12"/>
    <mergeCell ref="S12:T12"/>
    <mergeCell ref="U12:V12"/>
    <mergeCell ref="W12:X12"/>
    <mergeCell ref="Y12:Z12"/>
    <mergeCell ref="G11:L11"/>
    <mergeCell ref="M11:N11"/>
    <mergeCell ref="O11:P11"/>
    <mergeCell ref="Q11:R11"/>
    <mergeCell ref="S11:T11"/>
    <mergeCell ref="U11:V11"/>
    <mergeCell ref="Y13:Z13"/>
    <mergeCell ref="G14:L14"/>
    <mergeCell ref="M14:N14"/>
    <mergeCell ref="O14:P14"/>
    <mergeCell ref="Q14:R14"/>
    <mergeCell ref="S14:T14"/>
    <mergeCell ref="U14:V14"/>
    <mergeCell ref="W14:X14"/>
    <mergeCell ref="Y14:Z14"/>
    <mergeCell ref="G13:L13"/>
    <mergeCell ref="M13:N13"/>
    <mergeCell ref="O13:P13"/>
    <mergeCell ref="Q13:R13"/>
    <mergeCell ref="S13:T13"/>
    <mergeCell ref="U13:V13"/>
    <mergeCell ref="Y15:Z15"/>
    <mergeCell ref="G16:L16"/>
    <mergeCell ref="M16:N16"/>
    <mergeCell ref="O16:P16"/>
    <mergeCell ref="Q16:R16"/>
    <mergeCell ref="S16:T16"/>
    <mergeCell ref="U16:V16"/>
    <mergeCell ref="W16:X16"/>
    <mergeCell ref="Y16:Z16"/>
    <mergeCell ref="G15:L15"/>
    <mergeCell ref="M15:N15"/>
    <mergeCell ref="O15:P15"/>
    <mergeCell ref="Q15:R15"/>
    <mergeCell ref="S15:T15"/>
    <mergeCell ref="U15:V15"/>
    <mergeCell ref="Y17:Z17"/>
    <mergeCell ref="M18:N18"/>
    <mergeCell ref="O18:P18"/>
    <mergeCell ref="Q18:R18"/>
    <mergeCell ref="S18:T18"/>
    <mergeCell ref="U18:V18"/>
    <mergeCell ref="W18:X18"/>
    <mergeCell ref="Y18:Z18"/>
    <mergeCell ref="G18:L18"/>
    <mergeCell ref="M17:N17"/>
    <mergeCell ref="O17:P17"/>
    <mergeCell ref="Q17:R17"/>
    <mergeCell ref="S17:T17"/>
    <mergeCell ref="U17:V17"/>
    <mergeCell ref="W19:X19"/>
    <mergeCell ref="Y19:Z19"/>
    <mergeCell ref="G20:L20"/>
    <mergeCell ref="M20:N20"/>
    <mergeCell ref="O20:P20"/>
    <mergeCell ref="Q20:R20"/>
    <mergeCell ref="S20:T20"/>
    <mergeCell ref="U20:V20"/>
    <mergeCell ref="W20:X20"/>
    <mergeCell ref="Y20:Z20"/>
    <mergeCell ref="G19:L19"/>
    <mergeCell ref="M19:N19"/>
    <mergeCell ref="O19:P19"/>
    <mergeCell ref="Q19:R19"/>
    <mergeCell ref="S19:T19"/>
    <mergeCell ref="U19:V19"/>
    <mergeCell ref="W23:X23"/>
    <mergeCell ref="Y23:Z23"/>
    <mergeCell ref="G23:L23"/>
    <mergeCell ref="M23:N23"/>
    <mergeCell ref="O23:P23"/>
    <mergeCell ref="Q23:R23"/>
    <mergeCell ref="S23:T23"/>
    <mergeCell ref="U23:V23"/>
    <mergeCell ref="W21:X21"/>
    <mergeCell ref="Y21:Z21"/>
    <mergeCell ref="G22:L22"/>
    <mergeCell ref="M22:N22"/>
    <mergeCell ref="O22:P22"/>
    <mergeCell ref="Q22:R22"/>
    <mergeCell ref="S22:T22"/>
    <mergeCell ref="U22:V22"/>
    <mergeCell ref="W22:X22"/>
    <mergeCell ref="Y22:Z22"/>
    <mergeCell ref="G21:L21"/>
    <mergeCell ref="M21:N21"/>
    <mergeCell ref="O21:P21"/>
    <mergeCell ref="Q21:R21"/>
    <mergeCell ref="S21:T21"/>
    <mergeCell ref="U21:V21"/>
    <mergeCell ref="I26:S26"/>
    <mergeCell ref="G27:L27"/>
    <mergeCell ref="M27:N27"/>
    <mergeCell ref="O27:P27"/>
    <mergeCell ref="Q27:R27"/>
    <mergeCell ref="S27:T27"/>
    <mergeCell ref="U27:V27"/>
    <mergeCell ref="W27:X27"/>
    <mergeCell ref="Y27:Z27"/>
    <mergeCell ref="G28:L28"/>
    <mergeCell ref="M28:N28"/>
    <mergeCell ref="O28:P28"/>
    <mergeCell ref="Q28:R28"/>
    <mergeCell ref="S28:T28"/>
    <mergeCell ref="U28:V28"/>
    <mergeCell ref="W28:X28"/>
    <mergeCell ref="Y28:Z28"/>
    <mergeCell ref="G29:L29"/>
    <mergeCell ref="M29:N29"/>
    <mergeCell ref="O29:P29"/>
    <mergeCell ref="Q29:R29"/>
    <mergeCell ref="S29:T29"/>
    <mergeCell ref="U29:V29"/>
    <mergeCell ref="W29:X29"/>
    <mergeCell ref="Y29:Z29"/>
    <mergeCell ref="G30:L30"/>
    <mergeCell ref="M30:N30"/>
    <mergeCell ref="O30:P30"/>
    <mergeCell ref="Q30:R30"/>
    <mergeCell ref="S30:T30"/>
    <mergeCell ref="U30:V30"/>
    <mergeCell ref="W30:X30"/>
    <mergeCell ref="Y30:Z30"/>
    <mergeCell ref="G31:L31"/>
    <mergeCell ref="M31:N31"/>
    <mergeCell ref="O31:P31"/>
    <mergeCell ref="Q31:R31"/>
    <mergeCell ref="S31:T31"/>
    <mergeCell ref="U31:V31"/>
    <mergeCell ref="W31:X31"/>
    <mergeCell ref="Y31:Z31"/>
    <mergeCell ref="G32:L32"/>
    <mergeCell ref="M32:N32"/>
    <mergeCell ref="O32:P32"/>
    <mergeCell ref="Q32:R32"/>
    <mergeCell ref="S32:T32"/>
    <mergeCell ref="U32:V32"/>
    <mergeCell ref="W32:X32"/>
    <mergeCell ref="Y32:Z32"/>
    <mergeCell ref="G33:L33"/>
    <mergeCell ref="M33:N33"/>
    <mergeCell ref="O33:P33"/>
    <mergeCell ref="Q33:R33"/>
    <mergeCell ref="S33:T33"/>
    <mergeCell ref="U33:V33"/>
    <mergeCell ref="W33:X33"/>
    <mergeCell ref="Y33:Z33"/>
    <mergeCell ref="G34:L34"/>
    <mergeCell ref="M34:N34"/>
    <mergeCell ref="O34:P34"/>
    <mergeCell ref="Q34:R34"/>
    <mergeCell ref="S34:T34"/>
    <mergeCell ref="U34:V34"/>
    <mergeCell ref="W34:X34"/>
    <mergeCell ref="Y34:Z34"/>
    <mergeCell ref="G35:L35"/>
    <mergeCell ref="M35:N35"/>
    <mergeCell ref="O35:P35"/>
    <mergeCell ref="Q35:R35"/>
    <mergeCell ref="S35:T35"/>
    <mergeCell ref="U35:V35"/>
    <mergeCell ref="W35:X35"/>
    <mergeCell ref="Y35:Z35"/>
    <mergeCell ref="G36:L36"/>
    <mergeCell ref="M36:N36"/>
    <mergeCell ref="O36:P36"/>
    <mergeCell ref="Q36:R36"/>
    <mergeCell ref="S36:T36"/>
    <mergeCell ref="U36:V36"/>
    <mergeCell ref="W36:X36"/>
    <mergeCell ref="Y36:Z36"/>
    <mergeCell ref="G37:L37"/>
    <mergeCell ref="M37:N37"/>
    <mergeCell ref="O37:P37"/>
    <mergeCell ref="Q37:R37"/>
    <mergeCell ref="S37:T37"/>
    <mergeCell ref="U37:V37"/>
    <mergeCell ref="W37:X37"/>
    <mergeCell ref="Y37:Z37"/>
    <mergeCell ref="G38:L38"/>
    <mergeCell ref="M38:N38"/>
    <mergeCell ref="O38:P38"/>
    <mergeCell ref="Q38:R38"/>
    <mergeCell ref="S38:T38"/>
    <mergeCell ref="U38:V38"/>
    <mergeCell ref="W38:X38"/>
    <mergeCell ref="Y38:Z38"/>
    <mergeCell ref="G39:L39"/>
    <mergeCell ref="M39:N39"/>
    <mergeCell ref="O39:P39"/>
    <mergeCell ref="Q39:R39"/>
    <mergeCell ref="S39:T39"/>
    <mergeCell ref="U39:V39"/>
    <mergeCell ref="W39:X39"/>
    <mergeCell ref="Y39:Z39"/>
    <mergeCell ref="G40:L40"/>
    <mergeCell ref="M40:N40"/>
    <mergeCell ref="O40:P40"/>
    <mergeCell ref="Q40:R40"/>
    <mergeCell ref="S40:T40"/>
    <mergeCell ref="U40:V40"/>
    <mergeCell ref="W40:X40"/>
    <mergeCell ref="Y40:Z40"/>
    <mergeCell ref="G41:L41"/>
    <mergeCell ref="M41:N41"/>
    <mergeCell ref="O41:P41"/>
    <mergeCell ref="Q41:R41"/>
    <mergeCell ref="S41:T41"/>
    <mergeCell ref="U41:V41"/>
    <mergeCell ref="W41:X41"/>
    <mergeCell ref="Y41:Z41"/>
    <mergeCell ref="G42:L42"/>
    <mergeCell ref="M42:N42"/>
    <mergeCell ref="O42:P42"/>
    <mergeCell ref="Q42:R42"/>
    <mergeCell ref="S42:T42"/>
    <mergeCell ref="U42:V42"/>
    <mergeCell ref="W42:X42"/>
    <mergeCell ref="Y42:Z42"/>
    <mergeCell ref="G43:L43"/>
    <mergeCell ref="M43:N43"/>
    <mergeCell ref="O43:P43"/>
    <mergeCell ref="Q43:R43"/>
    <mergeCell ref="S43:T43"/>
    <mergeCell ref="U43:V43"/>
    <mergeCell ref="W43:X43"/>
    <mergeCell ref="Y43:Z43"/>
    <mergeCell ref="G46:L46"/>
    <mergeCell ref="M46:N46"/>
    <mergeCell ref="O46:P46"/>
    <mergeCell ref="Q46:R46"/>
    <mergeCell ref="S46:T46"/>
    <mergeCell ref="U46:V46"/>
    <mergeCell ref="W46:X46"/>
    <mergeCell ref="Y46:Z46"/>
    <mergeCell ref="G44:L44"/>
    <mergeCell ref="M44:N44"/>
    <mergeCell ref="O44:P44"/>
    <mergeCell ref="Q44:R44"/>
    <mergeCell ref="S44:T44"/>
    <mergeCell ref="U44:V44"/>
    <mergeCell ref="W44:X44"/>
    <mergeCell ref="Y44:Z44"/>
    <mergeCell ref="G45:L45"/>
    <mergeCell ref="M45:N45"/>
    <mergeCell ref="O45:P45"/>
    <mergeCell ref="Q45:R45"/>
    <mergeCell ref="S45:T45"/>
    <mergeCell ref="U45:V45"/>
    <mergeCell ref="W45:X45"/>
    <mergeCell ref="Y45:Z45"/>
    <mergeCell ref="G50:L50"/>
    <mergeCell ref="M50:N50"/>
    <mergeCell ref="O50:P50"/>
    <mergeCell ref="Q50:R50"/>
    <mergeCell ref="S50:T50"/>
    <mergeCell ref="U50:V50"/>
    <mergeCell ref="W50:X50"/>
    <mergeCell ref="Y50:Z50"/>
    <mergeCell ref="I48:S48"/>
    <mergeCell ref="G49:L49"/>
    <mergeCell ref="M49:N49"/>
    <mergeCell ref="O49:P49"/>
    <mergeCell ref="Q49:R49"/>
    <mergeCell ref="S49:T49"/>
    <mergeCell ref="U49:V49"/>
    <mergeCell ref="W49:X49"/>
    <mergeCell ref="Y49:Z49"/>
    <mergeCell ref="G51:L51"/>
    <mergeCell ref="G52:L52"/>
    <mergeCell ref="G53:L53"/>
    <mergeCell ref="G54:L54"/>
    <mergeCell ref="G55:L55"/>
    <mergeCell ref="G56:L56"/>
    <mergeCell ref="G57:L57"/>
    <mergeCell ref="G58:L58"/>
    <mergeCell ref="G59:L59"/>
    <mergeCell ref="G60:L60"/>
    <mergeCell ref="G61:L61"/>
    <mergeCell ref="G62:L62"/>
    <mergeCell ref="G63:L63"/>
    <mergeCell ref="G64:L64"/>
    <mergeCell ref="G65:L65"/>
    <mergeCell ref="G66:L66"/>
    <mergeCell ref="G67:L67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Q51:R51"/>
    <mergeCell ref="S51:T51"/>
    <mergeCell ref="Q52:R52"/>
    <mergeCell ref="S52:T52"/>
    <mergeCell ref="Q53:R53"/>
    <mergeCell ref="S53:T53"/>
    <mergeCell ref="Q54:R54"/>
    <mergeCell ref="S54:T54"/>
    <mergeCell ref="Q55:R55"/>
    <mergeCell ref="S55:T55"/>
    <mergeCell ref="Q56:R56"/>
    <mergeCell ref="S56:T56"/>
    <mergeCell ref="Q57:R57"/>
    <mergeCell ref="S57:T57"/>
    <mergeCell ref="Q58:R58"/>
    <mergeCell ref="S58:T58"/>
    <mergeCell ref="Q59:R59"/>
    <mergeCell ref="S59:T59"/>
    <mergeCell ref="Q60:R60"/>
    <mergeCell ref="S60:T60"/>
    <mergeCell ref="Q61:R61"/>
    <mergeCell ref="S61:T61"/>
    <mergeCell ref="Q62:R62"/>
    <mergeCell ref="S62:T62"/>
    <mergeCell ref="Q63:R63"/>
    <mergeCell ref="S63:T63"/>
    <mergeCell ref="Q64:R64"/>
    <mergeCell ref="S64:T64"/>
    <mergeCell ref="Q65:R65"/>
    <mergeCell ref="S65:T65"/>
    <mergeCell ref="Q66:R66"/>
    <mergeCell ref="S66:T66"/>
    <mergeCell ref="Q67:R67"/>
    <mergeCell ref="S67:T67"/>
    <mergeCell ref="U51:V51"/>
    <mergeCell ref="W51:X51"/>
    <mergeCell ref="Y51:Z51"/>
    <mergeCell ref="U52:V52"/>
    <mergeCell ref="W52:X52"/>
    <mergeCell ref="Y52:Z52"/>
    <mergeCell ref="U53:V53"/>
    <mergeCell ref="W53:X53"/>
    <mergeCell ref="Y53:Z53"/>
    <mergeCell ref="U54:V54"/>
    <mergeCell ref="W54:X54"/>
    <mergeCell ref="Y54:Z54"/>
    <mergeCell ref="U55:V55"/>
    <mergeCell ref="W55:X55"/>
    <mergeCell ref="Y55:Z55"/>
    <mergeCell ref="U56:V56"/>
    <mergeCell ref="W56:X56"/>
    <mergeCell ref="Y56:Z56"/>
    <mergeCell ref="U57:V57"/>
    <mergeCell ref="W57:X57"/>
    <mergeCell ref="Y57:Z57"/>
    <mergeCell ref="U58:V58"/>
    <mergeCell ref="W58:X58"/>
    <mergeCell ref="Y58:Z58"/>
    <mergeCell ref="U59:V59"/>
    <mergeCell ref="W59:X59"/>
    <mergeCell ref="Y59:Z59"/>
    <mergeCell ref="U60:V60"/>
    <mergeCell ref="W60:X60"/>
    <mergeCell ref="Y60:Z60"/>
    <mergeCell ref="U61:V61"/>
    <mergeCell ref="W61:X61"/>
    <mergeCell ref="Y61:Z61"/>
    <mergeCell ref="U62:V62"/>
    <mergeCell ref="W62:X62"/>
    <mergeCell ref="Y62:Z62"/>
    <mergeCell ref="U63:V63"/>
    <mergeCell ref="W63:X63"/>
    <mergeCell ref="Y63:Z63"/>
    <mergeCell ref="U67:V67"/>
    <mergeCell ref="W67:X67"/>
    <mergeCell ref="Y67:Z67"/>
    <mergeCell ref="U64:V64"/>
    <mergeCell ref="W64:X64"/>
    <mergeCell ref="Y64:Z64"/>
    <mergeCell ref="U65:V65"/>
    <mergeCell ref="W65:X65"/>
    <mergeCell ref="Y65:Z65"/>
    <mergeCell ref="U66:V66"/>
    <mergeCell ref="W66:X66"/>
    <mergeCell ref="Y66:Z66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O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D0282-0A05-4B0C-BD91-1A9AFF592C5B}">
  <sheetPr>
    <tabColor rgb="FFFF0000"/>
  </sheetPr>
  <dimension ref="B1:M166"/>
  <sheetViews>
    <sheetView zoomScale="80" zoomScaleNormal="80" workbookViewId="0">
      <selection activeCell="G66" sqref="G66"/>
    </sheetView>
  </sheetViews>
  <sheetFormatPr defaultRowHeight="15" x14ac:dyDescent="0.25"/>
  <cols>
    <col min="2" max="2" width="5.28515625" style="67" bestFit="1" customWidth="1"/>
    <col min="3" max="3" width="7.85546875" style="67" bestFit="1" customWidth="1"/>
    <col min="4" max="4" width="7.85546875" style="67" customWidth="1"/>
    <col min="5" max="5" width="11.140625" style="67" customWidth="1"/>
    <col min="6" max="6" width="10" style="67" bestFit="1" customWidth="1"/>
    <col min="7" max="7" width="51.42578125" style="67" customWidth="1"/>
    <col min="8" max="8" width="14.85546875" style="70" customWidth="1"/>
    <col min="9" max="9" width="24.5703125" style="7" bestFit="1" customWidth="1"/>
    <col min="10" max="10" width="18.42578125" style="7" customWidth="1"/>
    <col min="11" max="11" width="18.28515625" style="11" bestFit="1" customWidth="1"/>
    <col min="12" max="12" width="17.42578125" style="7" bestFit="1" customWidth="1"/>
    <col min="13" max="13" width="17.42578125" style="67" bestFit="1" customWidth="1"/>
  </cols>
  <sheetData>
    <row r="1" spans="2:13" x14ac:dyDescent="0.25">
      <c r="G1" s="11"/>
      <c r="H1" s="77"/>
      <c r="I1" s="11"/>
      <c r="J1" s="11"/>
      <c r="L1" s="11"/>
    </row>
    <row r="2" spans="2:13" x14ac:dyDescent="0.25">
      <c r="J2" s="1">
        <f>SUBTOTAL(9,J4:J155)</f>
        <v>30717008.979999993</v>
      </c>
      <c r="K2" s="1">
        <f t="shared" ref="K2:M2" si="0">SUBTOTAL(9,K4:K155)</f>
        <v>9732917.2400000021</v>
      </c>
      <c r="L2" s="1">
        <f t="shared" si="0"/>
        <v>53843517.157951809</v>
      </c>
      <c r="M2" s="1">
        <f t="shared" si="0"/>
        <v>94293443.377951786</v>
      </c>
    </row>
    <row r="3" spans="2:13" x14ac:dyDescent="0.25">
      <c r="B3" s="68" t="s">
        <v>137</v>
      </c>
      <c r="C3" s="68" t="s">
        <v>138</v>
      </c>
      <c r="D3" s="68" t="s">
        <v>182</v>
      </c>
      <c r="E3" s="68" t="s">
        <v>1</v>
      </c>
      <c r="F3" s="68" t="s">
        <v>2</v>
      </c>
      <c r="G3" s="55" t="s">
        <v>249</v>
      </c>
      <c r="H3" s="71" t="s">
        <v>81</v>
      </c>
      <c r="I3" s="8" t="s">
        <v>4</v>
      </c>
      <c r="J3" s="8" t="s">
        <v>136</v>
      </c>
      <c r="K3" s="8" t="s">
        <v>135</v>
      </c>
      <c r="L3" s="8" t="s">
        <v>142</v>
      </c>
      <c r="M3" s="8" t="s">
        <v>5</v>
      </c>
    </row>
    <row r="4" spans="2:13" x14ac:dyDescent="0.25">
      <c r="B4" s="69">
        <v>1</v>
      </c>
      <c r="C4" s="69">
        <v>101</v>
      </c>
      <c r="D4" s="89">
        <v>1101</v>
      </c>
      <c r="E4" s="69">
        <v>77.67</v>
      </c>
      <c r="F4" s="74" t="s">
        <v>6</v>
      </c>
      <c r="G4" s="69"/>
      <c r="H4" s="72"/>
      <c r="I4" s="9"/>
      <c r="J4" s="9"/>
      <c r="K4" s="9"/>
      <c r="L4" s="9">
        <v>841704.83770711895</v>
      </c>
      <c r="M4" s="62">
        <f>SUM(J4,K4,L4)</f>
        <v>841704.83770711895</v>
      </c>
    </row>
    <row r="5" spans="2:13" x14ac:dyDescent="0.25">
      <c r="B5" s="74">
        <v>1</v>
      </c>
      <c r="C5" s="74">
        <v>102</v>
      </c>
      <c r="D5" s="89">
        <v>1102</v>
      </c>
      <c r="E5" s="74">
        <v>77.67</v>
      </c>
      <c r="F5" s="74" t="s">
        <v>9</v>
      </c>
      <c r="G5" s="69" t="s">
        <v>8</v>
      </c>
      <c r="H5" s="75">
        <v>43112.407025462962</v>
      </c>
      <c r="I5" s="10">
        <v>535336</v>
      </c>
      <c r="J5" s="10">
        <v>535336</v>
      </c>
      <c r="K5" s="9"/>
      <c r="L5" s="9"/>
      <c r="M5" s="62">
        <f t="shared" ref="M5:M68" si="1">SUM(J5,K5,L5)</f>
        <v>535336</v>
      </c>
    </row>
    <row r="6" spans="2:13" x14ac:dyDescent="0.25">
      <c r="B6" s="74">
        <v>1</v>
      </c>
      <c r="C6" s="74">
        <v>106</v>
      </c>
      <c r="D6" s="89">
        <v>1106</v>
      </c>
      <c r="E6" s="74">
        <v>77.67</v>
      </c>
      <c r="F6" s="74" t="s">
        <v>134</v>
      </c>
      <c r="G6" s="69"/>
      <c r="H6" s="75"/>
      <c r="I6" s="10"/>
      <c r="J6" s="9"/>
      <c r="K6" s="9"/>
      <c r="L6" s="9">
        <v>756613.47766103083</v>
      </c>
      <c r="M6" s="62">
        <f t="shared" si="1"/>
        <v>756613.47766103083</v>
      </c>
    </row>
    <row r="7" spans="2:13" x14ac:dyDescent="0.25">
      <c r="B7" s="74">
        <v>1</v>
      </c>
      <c r="C7" s="74">
        <v>206</v>
      </c>
      <c r="D7" s="89">
        <v>1206</v>
      </c>
      <c r="E7" s="74">
        <v>77.67</v>
      </c>
      <c r="F7" s="74" t="s">
        <v>6</v>
      </c>
      <c r="G7" s="69"/>
      <c r="H7" s="75"/>
      <c r="I7" s="10"/>
      <c r="J7" s="9"/>
      <c r="K7" s="9"/>
      <c r="L7" s="9">
        <v>868313.68607846939</v>
      </c>
      <c r="M7" s="62">
        <f t="shared" si="1"/>
        <v>868313.68607846939</v>
      </c>
    </row>
    <row r="8" spans="2:13" x14ac:dyDescent="0.25">
      <c r="B8" s="74">
        <v>1</v>
      </c>
      <c r="C8" s="74">
        <v>301</v>
      </c>
      <c r="D8" s="89">
        <v>1301</v>
      </c>
      <c r="E8" s="74">
        <v>77.67</v>
      </c>
      <c r="F8" s="74" t="s">
        <v>6</v>
      </c>
      <c r="G8" s="69"/>
      <c r="H8" s="75"/>
      <c r="I8" s="10"/>
      <c r="J8" s="9"/>
      <c r="K8" s="9"/>
      <c r="L8" s="9">
        <v>764644.16258465871</v>
      </c>
      <c r="M8" s="62">
        <f t="shared" si="1"/>
        <v>764644.16258465871</v>
      </c>
    </row>
    <row r="9" spans="2:13" x14ac:dyDescent="0.25">
      <c r="B9" s="74">
        <v>1</v>
      </c>
      <c r="C9" s="74">
        <v>306</v>
      </c>
      <c r="D9" s="89">
        <v>1306</v>
      </c>
      <c r="E9" s="74">
        <v>77.67</v>
      </c>
      <c r="F9" s="74" t="s">
        <v>134</v>
      </c>
      <c r="G9" s="69"/>
      <c r="H9" s="75"/>
      <c r="I9" s="10"/>
      <c r="J9" s="9"/>
      <c r="K9" s="9"/>
      <c r="L9" s="9">
        <v>780013.89449590805</v>
      </c>
      <c r="M9" s="62">
        <f t="shared" si="1"/>
        <v>780013.89449590805</v>
      </c>
    </row>
    <row r="10" spans="2:13" x14ac:dyDescent="0.25">
      <c r="B10" s="74">
        <v>1</v>
      </c>
      <c r="C10" s="74">
        <v>401</v>
      </c>
      <c r="D10" s="57">
        <v>1401</v>
      </c>
      <c r="E10" s="74"/>
      <c r="F10" s="74" t="s">
        <v>7</v>
      </c>
      <c r="G10" s="74" t="s">
        <v>27</v>
      </c>
      <c r="H10" s="75">
        <v>42200.442372685182</v>
      </c>
      <c r="I10" s="10">
        <v>647675</v>
      </c>
      <c r="J10" s="10">
        <v>239478.27</v>
      </c>
      <c r="K10" s="10">
        <v>613932.22</v>
      </c>
      <c r="L10" s="9"/>
      <c r="M10" s="62">
        <f t="shared" si="1"/>
        <v>853410.49</v>
      </c>
    </row>
    <row r="11" spans="2:13" x14ac:dyDescent="0.25">
      <c r="B11" s="74">
        <v>1</v>
      </c>
      <c r="C11" s="74">
        <v>402</v>
      </c>
      <c r="D11" s="89">
        <v>1402</v>
      </c>
      <c r="E11" s="74">
        <v>77.67</v>
      </c>
      <c r="F11" s="74" t="s">
        <v>6</v>
      </c>
      <c r="G11" s="69"/>
      <c r="H11" s="75"/>
      <c r="I11" s="10"/>
      <c r="J11" s="9"/>
      <c r="K11" s="9"/>
      <c r="L11" s="9">
        <v>753174.50014588889</v>
      </c>
      <c r="M11" s="62">
        <f t="shared" si="1"/>
        <v>753174.50014588889</v>
      </c>
    </row>
    <row r="12" spans="2:13" x14ac:dyDescent="0.25">
      <c r="B12" s="74">
        <v>1</v>
      </c>
      <c r="C12" s="74">
        <v>403</v>
      </c>
      <c r="D12" s="57">
        <v>1403</v>
      </c>
      <c r="E12" s="74">
        <v>65.2</v>
      </c>
      <c r="F12" s="74" t="s">
        <v>7</v>
      </c>
      <c r="G12" s="74" t="s">
        <v>189</v>
      </c>
      <c r="H12" s="75">
        <v>43433</v>
      </c>
      <c r="I12" s="58">
        <v>349074</v>
      </c>
      <c r="J12" s="10">
        <v>80074</v>
      </c>
      <c r="K12" s="10">
        <v>290678.96999999997</v>
      </c>
      <c r="L12" s="9"/>
      <c r="M12" s="62">
        <f t="shared" si="1"/>
        <v>370752.97</v>
      </c>
    </row>
    <row r="13" spans="2:13" x14ac:dyDescent="0.25">
      <c r="B13" s="74">
        <v>1</v>
      </c>
      <c r="C13" s="74">
        <v>405</v>
      </c>
      <c r="D13" s="89">
        <v>1405</v>
      </c>
      <c r="E13" s="74">
        <v>77.67</v>
      </c>
      <c r="F13" s="74" t="s">
        <v>6</v>
      </c>
      <c r="G13" s="69"/>
      <c r="H13" s="75"/>
      <c r="I13" s="10"/>
      <c r="J13" s="9"/>
      <c r="K13" s="9"/>
      <c r="L13" s="9">
        <v>768313.68607846939</v>
      </c>
      <c r="M13" s="62">
        <f t="shared" si="1"/>
        <v>768313.68607846939</v>
      </c>
    </row>
    <row r="14" spans="2:13" x14ac:dyDescent="0.25">
      <c r="B14" s="74">
        <v>1</v>
      </c>
      <c r="C14" s="74">
        <v>406</v>
      </c>
      <c r="D14" s="89">
        <v>1406</v>
      </c>
      <c r="E14" s="74">
        <v>77.67</v>
      </c>
      <c r="F14" s="74" t="s">
        <v>134</v>
      </c>
      <c r="G14" s="69"/>
      <c r="H14" s="75"/>
      <c r="I14" s="10"/>
      <c r="J14" s="9"/>
      <c r="K14" s="9"/>
      <c r="L14" s="9">
        <v>791714.10291334661</v>
      </c>
      <c r="M14" s="62">
        <f t="shared" si="1"/>
        <v>791714.10291334661</v>
      </c>
    </row>
    <row r="15" spans="2:13" x14ac:dyDescent="0.25">
      <c r="B15" s="74">
        <v>1</v>
      </c>
      <c r="C15" s="74">
        <v>501</v>
      </c>
      <c r="D15" s="89">
        <v>1501</v>
      </c>
      <c r="E15" s="74">
        <v>77.67</v>
      </c>
      <c r="F15" s="74" t="s">
        <v>6</v>
      </c>
      <c r="G15" s="69"/>
      <c r="H15" s="75"/>
      <c r="I15" s="10"/>
      <c r="J15" s="9"/>
      <c r="K15" s="9"/>
      <c r="L15" s="9">
        <v>787583.48746219848</v>
      </c>
      <c r="M15" s="62">
        <f t="shared" si="1"/>
        <v>787583.48746219848</v>
      </c>
    </row>
    <row r="16" spans="2:13" x14ac:dyDescent="0.25">
      <c r="B16" s="74">
        <v>1</v>
      </c>
      <c r="C16" s="74">
        <v>502</v>
      </c>
      <c r="D16" s="89">
        <v>1502</v>
      </c>
      <c r="E16" s="74">
        <v>77.67</v>
      </c>
      <c r="F16" s="74" t="s">
        <v>6</v>
      </c>
      <c r="G16" s="69"/>
      <c r="H16" s="75"/>
      <c r="I16" s="10"/>
      <c r="J16" s="9"/>
      <c r="K16" s="9"/>
      <c r="L16" s="9">
        <v>764305.15778351296</v>
      </c>
      <c r="M16" s="62">
        <f t="shared" si="1"/>
        <v>764305.15778351296</v>
      </c>
    </row>
    <row r="17" spans="2:13" x14ac:dyDescent="0.25">
      <c r="B17" s="74">
        <v>1</v>
      </c>
      <c r="C17" s="74">
        <v>503</v>
      </c>
      <c r="D17" s="57">
        <v>1503</v>
      </c>
      <c r="E17" s="74">
        <v>65.2</v>
      </c>
      <c r="F17" s="74" t="s">
        <v>9</v>
      </c>
      <c r="G17" s="74" t="s">
        <v>31</v>
      </c>
      <c r="H17" s="75">
        <v>43217.713831018518</v>
      </c>
      <c r="I17" s="10">
        <v>400260</v>
      </c>
      <c r="J17" s="10">
        <v>400260</v>
      </c>
      <c r="K17" s="10"/>
      <c r="L17" s="9"/>
      <c r="M17" s="62">
        <f t="shared" si="1"/>
        <v>400260</v>
      </c>
    </row>
    <row r="18" spans="2:13" x14ac:dyDescent="0.25">
      <c r="B18" s="74">
        <v>1</v>
      </c>
      <c r="C18" s="74">
        <v>504</v>
      </c>
      <c r="D18" s="89">
        <v>1504</v>
      </c>
      <c r="E18" s="74">
        <v>65.2</v>
      </c>
      <c r="F18" s="74" t="s">
        <v>134</v>
      </c>
      <c r="G18" s="69"/>
      <c r="H18" s="75"/>
      <c r="I18" s="10"/>
      <c r="J18" s="9"/>
      <c r="K18" s="9"/>
      <c r="L18" s="9">
        <v>641595.16270741646</v>
      </c>
      <c r="M18" s="62">
        <f t="shared" si="1"/>
        <v>641595.16270741646</v>
      </c>
    </row>
    <row r="19" spans="2:13" x14ac:dyDescent="0.25">
      <c r="B19" s="74">
        <v>1</v>
      </c>
      <c r="C19" s="74">
        <v>505</v>
      </c>
      <c r="D19" s="89">
        <v>1505</v>
      </c>
      <c r="E19" s="74">
        <v>77.67</v>
      </c>
      <c r="F19" s="74" t="s">
        <v>6</v>
      </c>
      <c r="G19" s="69"/>
      <c r="H19" s="75"/>
      <c r="I19" s="10"/>
      <c r="J19" s="9"/>
      <c r="K19" s="9"/>
      <c r="L19" s="9">
        <v>779668.07552790502</v>
      </c>
      <c r="M19" s="62">
        <f t="shared" si="1"/>
        <v>779668.07552790502</v>
      </c>
    </row>
    <row r="20" spans="2:13" x14ac:dyDescent="0.25">
      <c r="B20" s="74">
        <v>1</v>
      </c>
      <c r="C20" s="74">
        <v>506</v>
      </c>
      <c r="D20" s="89">
        <v>1506</v>
      </c>
      <c r="E20" s="74">
        <v>77.67</v>
      </c>
      <c r="F20" s="74" t="s">
        <v>6</v>
      </c>
      <c r="G20" s="69"/>
      <c r="H20" s="75"/>
      <c r="I20" s="10"/>
      <c r="J20" s="9"/>
      <c r="K20" s="9"/>
      <c r="L20" s="9">
        <v>803414.31133078528</v>
      </c>
      <c r="M20" s="62">
        <f t="shared" si="1"/>
        <v>803414.31133078528</v>
      </c>
    </row>
    <row r="21" spans="2:13" x14ac:dyDescent="0.25">
      <c r="B21" s="74">
        <v>1</v>
      </c>
      <c r="C21" s="74">
        <v>601</v>
      </c>
      <c r="D21" s="89">
        <v>1601</v>
      </c>
      <c r="E21" s="74">
        <v>77.67</v>
      </c>
      <c r="F21" s="74" t="s">
        <v>6</v>
      </c>
      <c r="G21" s="69"/>
      <c r="H21" s="75"/>
      <c r="I21" s="10"/>
      <c r="J21" s="9"/>
      <c r="K21" s="9"/>
      <c r="L21" s="9">
        <v>799053.1499009683</v>
      </c>
      <c r="M21" s="62">
        <f t="shared" si="1"/>
        <v>799053.1499009683</v>
      </c>
    </row>
    <row r="22" spans="2:13" x14ac:dyDescent="0.25">
      <c r="B22" s="74">
        <v>1</v>
      </c>
      <c r="C22" s="74">
        <v>602</v>
      </c>
      <c r="D22" s="89">
        <v>1602</v>
      </c>
      <c r="E22" s="74">
        <v>77.67</v>
      </c>
      <c r="F22" s="74" t="s">
        <v>6</v>
      </c>
      <c r="G22" s="69"/>
      <c r="H22" s="75"/>
      <c r="I22" s="10"/>
      <c r="J22" s="9"/>
      <c r="K22" s="9"/>
      <c r="L22" s="9">
        <v>775435.81542113679</v>
      </c>
      <c r="M22" s="62">
        <f t="shared" si="1"/>
        <v>775435.81542113679</v>
      </c>
    </row>
    <row r="23" spans="2:13" x14ac:dyDescent="0.25">
      <c r="B23" s="74">
        <v>1</v>
      </c>
      <c r="C23" s="74">
        <v>603</v>
      </c>
      <c r="D23" s="89">
        <v>1603</v>
      </c>
      <c r="E23" s="74">
        <v>65.2</v>
      </c>
      <c r="F23" s="74" t="s">
        <v>134</v>
      </c>
      <c r="G23" s="69"/>
      <c r="H23" s="75"/>
      <c r="I23" s="10"/>
      <c r="J23" s="9"/>
      <c r="K23" s="9"/>
      <c r="L23" s="9">
        <v>650938.78158179624</v>
      </c>
      <c r="M23" s="62">
        <f t="shared" si="1"/>
        <v>650938.78158179624</v>
      </c>
    </row>
    <row r="24" spans="2:13" x14ac:dyDescent="0.25">
      <c r="B24" s="74">
        <v>1</v>
      </c>
      <c r="C24" s="74">
        <v>605</v>
      </c>
      <c r="D24" s="89">
        <v>1605</v>
      </c>
      <c r="E24" s="74">
        <v>77.67</v>
      </c>
      <c r="F24" s="74" t="s">
        <v>134</v>
      </c>
      <c r="G24" s="69"/>
      <c r="H24" s="75"/>
      <c r="I24" s="10"/>
      <c r="J24" s="9"/>
      <c r="K24" s="9"/>
      <c r="L24" s="9">
        <v>791022.46497734042</v>
      </c>
      <c r="M24" s="62">
        <f t="shared" si="1"/>
        <v>791022.46497734042</v>
      </c>
    </row>
    <row r="25" spans="2:13" x14ac:dyDescent="0.25">
      <c r="B25" s="74">
        <v>1</v>
      </c>
      <c r="C25" s="74">
        <v>608</v>
      </c>
      <c r="D25" s="57">
        <v>1608</v>
      </c>
      <c r="E25" s="74">
        <v>60.24</v>
      </c>
      <c r="F25" s="74" t="s">
        <v>9</v>
      </c>
      <c r="G25" s="74" t="s">
        <v>195</v>
      </c>
      <c r="H25" s="75">
        <v>43432</v>
      </c>
      <c r="I25" s="10">
        <v>601047.1636962099</v>
      </c>
      <c r="J25" s="10">
        <v>358015</v>
      </c>
      <c r="K25" s="10"/>
      <c r="L25" s="9"/>
      <c r="M25" s="62">
        <f t="shared" si="1"/>
        <v>358015</v>
      </c>
    </row>
    <row r="26" spans="2:13" x14ac:dyDescent="0.25">
      <c r="B26" s="74">
        <v>1</v>
      </c>
      <c r="C26" s="74">
        <v>701</v>
      </c>
      <c r="D26" s="89">
        <v>1701</v>
      </c>
      <c r="E26" s="74">
        <v>154.30000000000001</v>
      </c>
      <c r="F26" s="74" t="s">
        <v>6</v>
      </c>
      <c r="G26" s="69"/>
      <c r="H26" s="75"/>
      <c r="I26" s="10"/>
      <c r="J26" s="9"/>
      <c r="K26" s="9"/>
      <c r="L26" s="9">
        <v>1166738.9948534672</v>
      </c>
      <c r="M26" s="62">
        <f t="shared" si="1"/>
        <v>1166738.9948534672</v>
      </c>
    </row>
    <row r="27" spans="2:13" x14ac:dyDescent="0.25">
      <c r="B27" s="74">
        <v>1</v>
      </c>
      <c r="C27" s="74">
        <v>703</v>
      </c>
      <c r="D27" s="89">
        <v>1703</v>
      </c>
      <c r="E27" s="74">
        <v>140.30000000000001</v>
      </c>
      <c r="F27" s="74" t="s">
        <v>6</v>
      </c>
      <c r="G27" s="69"/>
      <c r="H27" s="75"/>
      <c r="I27" s="10"/>
      <c r="J27" s="9"/>
      <c r="K27" s="9"/>
      <c r="L27" s="9">
        <v>1005840.1896748897</v>
      </c>
      <c r="M27" s="62">
        <f t="shared" si="1"/>
        <v>1005840.1896748897</v>
      </c>
    </row>
    <row r="28" spans="2:13" x14ac:dyDescent="0.25">
      <c r="B28" s="74">
        <v>1</v>
      </c>
      <c r="C28" s="74">
        <v>705</v>
      </c>
      <c r="D28" s="89">
        <v>1705</v>
      </c>
      <c r="E28" s="74">
        <v>154.30000000000001</v>
      </c>
      <c r="F28" s="74" t="s">
        <v>6</v>
      </c>
      <c r="G28" s="69"/>
      <c r="H28" s="75"/>
      <c r="I28" s="10"/>
      <c r="J28" s="9"/>
      <c r="K28" s="9"/>
      <c r="L28" s="9">
        <v>1155012.9748046889</v>
      </c>
      <c r="M28" s="62">
        <f t="shared" si="1"/>
        <v>1155012.9748046889</v>
      </c>
    </row>
    <row r="29" spans="2:13" x14ac:dyDescent="0.25">
      <c r="B29" s="74">
        <v>1</v>
      </c>
      <c r="C29" s="74">
        <v>706</v>
      </c>
      <c r="D29" s="89">
        <v>1706</v>
      </c>
      <c r="E29" s="74">
        <v>154.30000000000001</v>
      </c>
      <c r="F29" s="74" t="s">
        <v>6</v>
      </c>
      <c r="G29" s="69"/>
      <c r="H29" s="75"/>
      <c r="I29" s="10"/>
      <c r="J29" s="9"/>
      <c r="K29" s="9"/>
      <c r="L29" s="9">
        <v>1190191.0349510245</v>
      </c>
      <c r="M29" s="62">
        <f t="shared" si="1"/>
        <v>1190191.0349510245</v>
      </c>
    </row>
    <row r="30" spans="2:13" x14ac:dyDescent="0.25">
      <c r="B30" s="74">
        <v>1</v>
      </c>
      <c r="C30" s="74">
        <v>707</v>
      </c>
      <c r="D30" s="89">
        <v>1707</v>
      </c>
      <c r="E30" s="74">
        <v>121.19</v>
      </c>
      <c r="F30" s="74" t="s">
        <v>6</v>
      </c>
      <c r="G30" s="69"/>
      <c r="H30" s="75"/>
      <c r="I30" s="10"/>
      <c r="J30" s="9"/>
      <c r="K30" s="9"/>
      <c r="L30" s="9">
        <v>940963.94462091487</v>
      </c>
      <c r="M30" s="62">
        <f t="shared" si="1"/>
        <v>940963.94462091487</v>
      </c>
    </row>
    <row r="31" spans="2:13" x14ac:dyDescent="0.25">
      <c r="B31" s="74">
        <v>1</v>
      </c>
      <c r="C31" s="74">
        <v>708</v>
      </c>
      <c r="D31" s="89">
        <v>1708</v>
      </c>
      <c r="E31" s="74">
        <v>121.19</v>
      </c>
      <c r="F31" s="74" t="s">
        <v>6</v>
      </c>
      <c r="G31" s="69"/>
      <c r="H31" s="75"/>
      <c r="I31" s="10"/>
      <c r="J31" s="9"/>
      <c r="K31" s="9"/>
      <c r="L31" s="9">
        <v>973897.68268264679</v>
      </c>
      <c r="M31" s="62">
        <f t="shared" si="1"/>
        <v>973897.68268264679</v>
      </c>
    </row>
    <row r="32" spans="2:13" x14ac:dyDescent="0.25">
      <c r="B32" s="74">
        <v>2</v>
      </c>
      <c r="C32" s="74">
        <v>101</v>
      </c>
      <c r="D32" s="89">
        <v>2101</v>
      </c>
      <c r="E32" s="74">
        <v>77.67</v>
      </c>
      <c r="F32" s="74" t="s">
        <v>6</v>
      </c>
      <c r="G32" s="69"/>
      <c r="H32" s="75"/>
      <c r="I32" s="10"/>
      <c r="J32" s="9"/>
      <c r="K32" s="9"/>
      <c r="L32" s="9">
        <v>741704.83770711895</v>
      </c>
      <c r="M32" s="62">
        <f t="shared" si="1"/>
        <v>741704.83770711895</v>
      </c>
    </row>
    <row r="33" spans="2:13" x14ac:dyDescent="0.25">
      <c r="B33" s="74">
        <v>2</v>
      </c>
      <c r="C33" s="74">
        <v>104</v>
      </c>
      <c r="D33" s="57">
        <v>2104</v>
      </c>
      <c r="E33" s="74"/>
      <c r="F33" s="74" t="s">
        <v>7</v>
      </c>
      <c r="G33" s="74" t="s">
        <v>40</v>
      </c>
      <c r="H33" s="75">
        <v>41689.35328703704</v>
      </c>
      <c r="I33" s="10">
        <v>394786</v>
      </c>
      <c r="J33" s="10">
        <v>97682.020000000019</v>
      </c>
      <c r="K33" s="10">
        <v>528389.96000000008</v>
      </c>
      <c r="L33" s="9"/>
      <c r="M33" s="62">
        <f t="shared" si="1"/>
        <v>626071.9800000001</v>
      </c>
    </row>
    <row r="34" spans="2:13" x14ac:dyDescent="0.25">
      <c r="B34" s="74">
        <v>2</v>
      </c>
      <c r="C34" s="74">
        <v>106</v>
      </c>
      <c r="D34" s="89">
        <v>2106</v>
      </c>
      <c r="E34" s="74">
        <v>77.67</v>
      </c>
      <c r="F34" s="74" t="s">
        <v>6</v>
      </c>
      <c r="G34" s="69"/>
      <c r="H34" s="75"/>
      <c r="I34" s="10"/>
      <c r="J34" s="9"/>
      <c r="K34" s="9"/>
      <c r="L34" s="9">
        <v>745431.99769559689</v>
      </c>
      <c r="M34" s="62">
        <f t="shared" si="1"/>
        <v>745431.99769559689</v>
      </c>
    </row>
    <row r="35" spans="2:13" x14ac:dyDescent="0.25">
      <c r="B35" s="74">
        <v>2</v>
      </c>
      <c r="C35" s="74">
        <v>107</v>
      </c>
      <c r="D35" s="89">
        <v>2107</v>
      </c>
      <c r="E35" s="74">
        <v>65.2</v>
      </c>
      <c r="F35" s="74" t="s">
        <v>6</v>
      </c>
      <c r="G35" s="69"/>
      <c r="H35" s="75"/>
      <c r="I35" s="10"/>
      <c r="J35" s="9"/>
      <c r="K35" s="9"/>
      <c r="L35" s="9">
        <v>622623.3477340563</v>
      </c>
      <c r="M35" s="62">
        <f t="shared" si="1"/>
        <v>622623.3477340563</v>
      </c>
    </row>
    <row r="36" spans="2:13" x14ac:dyDescent="0.25">
      <c r="B36" s="74">
        <v>2</v>
      </c>
      <c r="C36" s="74">
        <v>108</v>
      </c>
      <c r="D36" s="89">
        <v>2108</v>
      </c>
      <c r="E36" s="74">
        <v>65.2</v>
      </c>
      <c r="F36" s="74" t="s">
        <v>134</v>
      </c>
      <c r="G36" s="69"/>
      <c r="H36" s="75"/>
      <c r="I36" s="10"/>
      <c r="J36" s="9"/>
      <c r="K36" s="9"/>
      <c r="L36" s="9">
        <v>622623.3477340563</v>
      </c>
      <c r="M36" s="62">
        <f t="shared" si="1"/>
        <v>622623.3477340563</v>
      </c>
    </row>
    <row r="37" spans="2:13" x14ac:dyDescent="0.25">
      <c r="B37" s="74">
        <v>2</v>
      </c>
      <c r="C37" s="74">
        <v>201</v>
      </c>
      <c r="D37" s="89">
        <v>2201</v>
      </c>
      <c r="E37" s="74">
        <v>77.67</v>
      </c>
      <c r="F37" s="74" t="s">
        <v>6</v>
      </c>
      <c r="G37" s="69"/>
      <c r="H37" s="75"/>
      <c r="I37" s="10"/>
      <c r="J37" s="9"/>
      <c r="K37" s="9"/>
      <c r="L37" s="9">
        <v>753174.50014588877</v>
      </c>
      <c r="M37" s="62">
        <f t="shared" si="1"/>
        <v>753174.50014588877</v>
      </c>
    </row>
    <row r="38" spans="2:13" x14ac:dyDescent="0.25">
      <c r="B38" s="74">
        <v>2</v>
      </c>
      <c r="C38" s="74">
        <v>202</v>
      </c>
      <c r="D38" s="89">
        <v>2202</v>
      </c>
      <c r="E38" s="74">
        <v>77.67</v>
      </c>
      <c r="F38" s="74" t="s">
        <v>134</v>
      </c>
      <c r="G38" s="69"/>
      <c r="H38" s="75"/>
      <c r="I38" s="10"/>
      <c r="J38" s="9"/>
      <c r="K38" s="9"/>
      <c r="L38" s="9">
        <v>730913.18487064098</v>
      </c>
      <c r="M38" s="62">
        <f t="shared" si="1"/>
        <v>730913.18487064098</v>
      </c>
    </row>
    <row r="39" spans="2:13" x14ac:dyDescent="0.25">
      <c r="B39" s="74">
        <v>2</v>
      </c>
      <c r="C39" s="74">
        <v>203</v>
      </c>
      <c r="D39" s="57">
        <v>2203</v>
      </c>
      <c r="E39" s="74"/>
      <c r="F39" s="74" t="s">
        <v>9</v>
      </c>
      <c r="G39" s="74" t="s">
        <v>42</v>
      </c>
      <c r="H39" s="75">
        <v>43180.396539351852</v>
      </c>
      <c r="I39" s="10">
        <v>343080</v>
      </c>
      <c r="J39" s="10">
        <v>350160.70999999996</v>
      </c>
      <c r="K39" s="10"/>
      <c r="L39" s="9"/>
      <c r="M39" s="62">
        <f t="shared" si="1"/>
        <v>350160.70999999996</v>
      </c>
    </row>
    <row r="40" spans="2:13" x14ac:dyDescent="0.25">
      <c r="B40" s="74">
        <v>2</v>
      </c>
      <c r="C40" s="74">
        <v>206</v>
      </c>
      <c r="D40" s="89">
        <v>2206</v>
      </c>
      <c r="E40" s="74">
        <v>77.67</v>
      </c>
      <c r="F40" s="74" t="s">
        <v>134</v>
      </c>
      <c r="G40" s="69"/>
      <c r="H40" s="75"/>
      <c r="I40" s="10"/>
      <c r="J40" s="9"/>
      <c r="K40" s="9"/>
      <c r="L40" s="9">
        <v>756959.29662903398</v>
      </c>
      <c r="M40" s="62">
        <f t="shared" si="1"/>
        <v>756959.29662903398</v>
      </c>
    </row>
    <row r="41" spans="2:13" x14ac:dyDescent="0.25">
      <c r="B41" s="74">
        <v>2</v>
      </c>
      <c r="C41" s="74">
        <v>208</v>
      </c>
      <c r="D41" s="57">
        <v>2208</v>
      </c>
      <c r="E41" s="74"/>
      <c r="F41" s="74" t="s">
        <v>7</v>
      </c>
      <c r="G41" s="74" t="s">
        <v>45</v>
      </c>
      <c r="H41" s="75">
        <v>41689.353784722225</v>
      </c>
      <c r="I41" s="10">
        <v>431904</v>
      </c>
      <c r="J41" s="10">
        <v>101233.06000000001</v>
      </c>
      <c r="K41" s="10">
        <v>578904.94999999995</v>
      </c>
      <c r="L41" s="9"/>
      <c r="M41" s="62">
        <f t="shared" si="1"/>
        <v>680138.01</v>
      </c>
    </row>
    <row r="42" spans="2:13" x14ac:dyDescent="0.25">
      <c r="B42" s="74">
        <v>2</v>
      </c>
      <c r="C42" s="74">
        <v>304</v>
      </c>
      <c r="D42" s="57">
        <v>2304</v>
      </c>
      <c r="E42" s="74"/>
      <c r="F42" s="74" t="s">
        <v>7</v>
      </c>
      <c r="G42" s="74" t="s">
        <v>48</v>
      </c>
      <c r="H42" s="75">
        <v>41758.489699074074</v>
      </c>
      <c r="I42" s="10">
        <v>418867</v>
      </c>
      <c r="J42" s="10">
        <v>100845.17000000001</v>
      </c>
      <c r="K42" s="10">
        <v>554181.57000000007</v>
      </c>
      <c r="L42" s="9"/>
      <c r="M42" s="62">
        <f t="shared" si="1"/>
        <v>655026.74000000011</v>
      </c>
    </row>
    <row r="43" spans="2:13" x14ac:dyDescent="0.25">
      <c r="B43" s="74">
        <v>2</v>
      </c>
      <c r="C43" s="74">
        <v>305</v>
      </c>
      <c r="D43" s="57">
        <v>2305</v>
      </c>
      <c r="E43" s="74"/>
      <c r="F43" s="74" t="s">
        <v>7</v>
      </c>
      <c r="G43" s="74" t="s">
        <v>49</v>
      </c>
      <c r="H43" s="75">
        <v>41689.373692129629</v>
      </c>
      <c r="I43" s="10">
        <v>524150</v>
      </c>
      <c r="J43" s="10">
        <v>109332.65</v>
      </c>
      <c r="K43" s="10">
        <v>723137.82000000007</v>
      </c>
      <c r="L43" s="9"/>
      <c r="M43" s="62">
        <f t="shared" si="1"/>
        <v>832470.47000000009</v>
      </c>
    </row>
    <row r="44" spans="2:13" x14ac:dyDescent="0.25">
      <c r="B44" s="74">
        <v>2</v>
      </c>
      <c r="C44" s="74">
        <v>306</v>
      </c>
      <c r="D44" s="89">
        <v>2306</v>
      </c>
      <c r="E44" s="74">
        <v>77.67</v>
      </c>
      <c r="F44" s="74" t="s">
        <v>6</v>
      </c>
      <c r="G44" s="69"/>
      <c r="H44" s="75"/>
      <c r="I44" s="10"/>
      <c r="J44" s="9"/>
      <c r="K44" s="9"/>
      <c r="L44" s="9">
        <v>768486.59556247108</v>
      </c>
      <c r="M44" s="62">
        <f t="shared" si="1"/>
        <v>768486.59556247108</v>
      </c>
    </row>
    <row r="45" spans="2:13" x14ac:dyDescent="0.25">
      <c r="B45" s="74">
        <v>2</v>
      </c>
      <c r="C45" s="74">
        <v>307</v>
      </c>
      <c r="D45" s="89">
        <v>2307</v>
      </c>
      <c r="E45" s="74">
        <v>65.2</v>
      </c>
      <c r="F45" s="74" t="s">
        <v>134</v>
      </c>
      <c r="G45" s="69"/>
      <c r="H45" s="75"/>
      <c r="I45" s="10"/>
      <c r="J45" s="9"/>
      <c r="K45" s="9"/>
      <c r="L45" s="9">
        <v>641879.73993201682</v>
      </c>
      <c r="M45" s="62">
        <f t="shared" si="1"/>
        <v>641879.73993201682</v>
      </c>
    </row>
    <row r="46" spans="2:13" x14ac:dyDescent="0.25">
      <c r="B46" s="74">
        <v>2</v>
      </c>
      <c r="C46" s="74">
        <v>308</v>
      </c>
      <c r="D46" s="89">
        <v>2308</v>
      </c>
      <c r="E46" s="74">
        <v>65.2</v>
      </c>
      <c r="F46" s="74" t="s">
        <v>134</v>
      </c>
      <c r="G46" s="69"/>
      <c r="H46" s="75"/>
      <c r="I46" s="10"/>
      <c r="J46" s="9"/>
      <c r="K46" s="9"/>
      <c r="L46" s="9">
        <v>641879.73993201682</v>
      </c>
      <c r="M46" s="62">
        <f t="shared" si="1"/>
        <v>641879.73993201682</v>
      </c>
    </row>
    <row r="47" spans="2:13" x14ac:dyDescent="0.25">
      <c r="B47" s="74">
        <v>2</v>
      </c>
      <c r="C47" s="74">
        <v>401</v>
      </c>
      <c r="D47" s="89">
        <v>2401</v>
      </c>
      <c r="E47" s="74">
        <v>77.67</v>
      </c>
      <c r="F47" s="74" t="s">
        <v>6</v>
      </c>
      <c r="G47" s="69"/>
      <c r="H47" s="75"/>
      <c r="I47" s="10"/>
      <c r="J47" s="9"/>
      <c r="K47" s="9"/>
      <c r="L47" s="9">
        <v>776113.82502342854</v>
      </c>
      <c r="M47" s="62">
        <f t="shared" si="1"/>
        <v>776113.82502342854</v>
      </c>
    </row>
    <row r="48" spans="2:13" x14ac:dyDescent="0.25">
      <c r="B48" s="74">
        <v>2</v>
      </c>
      <c r="C48" s="74">
        <v>404</v>
      </c>
      <c r="D48" s="57">
        <v>2404</v>
      </c>
      <c r="E48" s="74"/>
      <c r="F48" s="74" t="s">
        <v>7</v>
      </c>
      <c r="G48" s="74" t="s">
        <v>52</v>
      </c>
      <c r="H48" s="75">
        <v>41758.48809027778</v>
      </c>
      <c r="I48" s="10">
        <v>425150</v>
      </c>
      <c r="J48" s="10">
        <v>73056.489999999991</v>
      </c>
      <c r="K48" s="10">
        <v>605415.9</v>
      </c>
      <c r="L48" s="9"/>
      <c r="M48" s="62">
        <f t="shared" si="1"/>
        <v>678472.39</v>
      </c>
    </row>
    <row r="49" spans="2:13" x14ac:dyDescent="0.25">
      <c r="B49" s="74">
        <v>2</v>
      </c>
      <c r="C49" s="74">
        <v>405</v>
      </c>
      <c r="D49" s="89">
        <v>2405</v>
      </c>
      <c r="E49" s="74">
        <v>77.67</v>
      </c>
      <c r="F49" s="74" t="s">
        <v>6</v>
      </c>
      <c r="G49" s="69"/>
      <c r="H49" s="75"/>
      <c r="I49" s="10"/>
      <c r="J49" s="9"/>
      <c r="K49" s="9"/>
      <c r="L49" s="9">
        <v>756959.29662903398</v>
      </c>
      <c r="M49" s="62">
        <f t="shared" si="1"/>
        <v>756959.29662903398</v>
      </c>
    </row>
    <row r="50" spans="2:13" x14ac:dyDescent="0.25">
      <c r="B50" s="74">
        <v>2</v>
      </c>
      <c r="C50" s="74">
        <v>406</v>
      </c>
      <c r="D50" s="89">
        <v>2406</v>
      </c>
      <c r="E50" s="74">
        <v>77.67</v>
      </c>
      <c r="F50" s="74" t="s">
        <v>6</v>
      </c>
      <c r="G50" s="69"/>
      <c r="H50" s="75"/>
      <c r="I50" s="10"/>
      <c r="J50" s="9"/>
      <c r="K50" s="9"/>
      <c r="L50" s="9">
        <v>780013.89449590805</v>
      </c>
      <c r="M50" s="62">
        <f t="shared" si="1"/>
        <v>780013.89449590805</v>
      </c>
    </row>
    <row r="51" spans="2:13" x14ac:dyDescent="0.25">
      <c r="B51" s="74">
        <v>2</v>
      </c>
      <c r="C51" s="74">
        <v>407</v>
      </c>
      <c r="D51" s="57">
        <v>2407</v>
      </c>
      <c r="E51" s="74">
        <v>65.2</v>
      </c>
      <c r="F51" s="74" t="s">
        <v>6</v>
      </c>
      <c r="G51" s="74"/>
      <c r="H51" s="75"/>
      <c r="I51" s="74"/>
      <c r="J51" s="10">
        <v>0</v>
      </c>
      <c r="K51" s="10"/>
      <c r="L51" s="9">
        <v>649204.11</v>
      </c>
      <c r="M51" s="62">
        <f t="shared" si="1"/>
        <v>649204.11</v>
      </c>
    </row>
    <row r="52" spans="2:13" x14ac:dyDescent="0.25">
      <c r="B52" s="74">
        <v>2</v>
      </c>
      <c r="C52" s="74">
        <v>408</v>
      </c>
      <c r="D52" s="89">
        <v>2408</v>
      </c>
      <c r="E52" s="74">
        <v>65.2</v>
      </c>
      <c r="F52" s="74" t="s">
        <v>134</v>
      </c>
      <c r="G52" s="69"/>
      <c r="H52" s="75"/>
      <c r="I52" s="10"/>
      <c r="J52" s="9"/>
      <c r="K52" s="9"/>
      <c r="L52" s="9">
        <v>651507.93603099696</v>
      </c>
      <c r="M52" s="62">
        <f t="shared" si="1"/>
        <v>651507.93603099696</v>
      </c>
    </row>
    <row r="53" spans="2:13" x14ac:dyDescent="0.25">
      <c r="B53" s="74">
        <v>2</v>
      </c>
      <c r="C53" s="74">
        <v>501</v>
      </c>
      <c r="D53" s="89">
        <v>2501</v>
      </c>
      <c r="E53" s="74">
        <v>77.67</v>
      </c>
      <c r="F53" s="74" t="s">
        <v>6</v>
      </c>
      <c r="G53" s="69"/>
      <c r="H53" s="75"/>
      <c r="I53" s="10"/>
      <c r="J53" s="9"/>
      <c r="K53" s="9"/>
      <c r="L53" s="9">
        <v>787583.48746219848</v>
      </c>
      <c r="M53" s="62">
        <f t="shared" si="1"/>
        <v>787583.48746219848</v>
      </c>
    </row>
    <row r="54" spans="2:13" x14ac:dyDescent="0.25">
      <c r="B54" s="74">
        <v>2</v>
      </c>
      <c r="C54" s="74">
        <v>503</v>
      </c>
      <c r="D54" s="57">
        <v>2503</v>
      </c>
      <c r="E54" s="74"/>
      <c r="F54" s="74" t="s">
        <v>9</v>
      </c>
      <c r="G54" s="74" t="s">
        <v>191</v>
      </c>
      <c r="H54" s="75">
        <v>43423</v>
      </c>
      <c r="I54" s="10">
        <v>375259</v>
      </c>
      <c r="J54" s="10">
        <v>355716</v>
      </c>
      <c r="K54" s="10"/>
      <c r="L54" s="9"/>
      <c r="M54" s="62">
        <f t="shared" si="1"/>
        <v>355716</v>
      </c>
    </row>
    <row r="55" spans="2:13" x14ac:dyDescent="0.25">
      <c r="B55" s="74">
        <v>2</v>
      </c>
      <c r="C55" s="74">
        <v>504</v>
      </c>
      <c r="D55" s="57">
        <v>2504</v>
      </c>
      <c r="E55" s="74"/>
      <c r="F55" s="74" t="s">
        <v>7</v>
      </c>
      <c r="G55" s="74" t="s">
        <v>55</v>
      </c>
      <c r="H55" s="75">
        <v>41758.491539351853</v>
      </c>
      <c r="I55" s="10">
        <v>431434</v>
      </c>
      <c r="J55" s="10">
        <v>57150.03</v>
      </c>
      <c r="K55" s="10">
        <v>636123.27</v>
      </c>
      <c r="L55" s="9"/>
      <c r="M55" s="62">
        <f t="shared" si="1"/>
        <v>693273.3</v>
      </c>
    </row>
    <row r="56" spans="2:13" x14ac:dyDescent="0.25">
      <c r="B56" s="74">
        <v>2</v>
      </c>
      <c r="C56" s="74">
        <v>505</v>
      </c>
      <c r="D56" s="89">
        <v>2505</v>
      </c>
      <c r="E56" s="74">
        <v>77.67</v>
      </c>
      <c r="F56" s="74" t="s">
        <v>6</v>
      </c>
      <c r="G56" s="69"/>
      <c r="H56" s="75"/>
      <c r="I56" s="10"/>
      <c r="J56" s="9"/>
      <c r="K56" s="9"/>
      <c r="L56" s="9">
        <v>768145.88721961097</v>
      </c>
      <c r="M56" s="62">
        <f t="shared" si="1"/>
        <v>768145.88721961097</v>
      </c>
    </row>
    <row r="57" spans="2:13" x14ac:dyDescent="0.25">
      <c r="B57" s="74">
        <v>2</v>
      </c>
      <c r="C57" s="74">
        <v>506</v>
      </c>
      <c r="D57" s="89">
        <v>2506</v>
      </c>
      <c r="E57" s="74">
        <v>77.67</v>
      </c>
      <c r="F57" s="74" t="s">
        <v>6</v>
      </c>
      <c r="G57" s="69"/>
      <c r="H57" s="75"/>
      <c r="I57" s="10"/>
      <c r="J57" s="9"/>
      <c r="K57" s="9"/>
      <c r="L57" s="9">
        <v>791541.19342934527</v>
      </c>
      <c r="M57" s="62">
        <f t="shared" si="1"/>
        <v>791541.19342934527</v>
      </c>
    </row>
    <row r="58" spans="2:13" x14ac:dyDescent="0.25">
      <c r="B58" s="74">
        <v>2</v>
      </c>
      <c r="C58" s="74">
        <v>507</v>
      </c>
      <c r="D58" s="89">
        <v>2507</v>
      </c>
      <c r="E58" s="74">
        <v>65.2</v>
      </c>
      <c r="F58" s="74" t="s">
        <v>134</v>
      </c>
      <c r="G58" s="69"/>
      <c r="H58" s="75"/>
      <c r="I58" s="10"/>
      <c r="J58" s="9"/>
      <c r="K58" s="9"/>
      <c r="L58" s="9">
        <v>661136.13212997734</v>
      </c>
      <c r="M58" s="62">
        <f t="shared" si="1"/>
        <v>661136.13212997734</v>
      </c>
    </row>
    <row r="59" spans="2:13" x14ac:dyDescent="0.25">
      <c r="B59" s="74">
        <v>2</v>
      </c>
      <c r="C59" s="74">
        <v>508</v>
      </c>
      <c r="D59" s="89">
        <v>2508</v>
      </c>
      <c r="E59" s="74">
        <v>65.2</v>
      </c>
      <c r="F59" s="74" t="s">
        <v>6</v>
      </c>
      <c r="G59" s="69"/>
      <c r="H59" s="75"/>
      <c r="I59" s="10"/>
      <c r="J59" s="9"/>
      <c r="K59" s="9"/>
      <c r="L59" s="9">
        <v>661136.13212997734</v>
      </c>
      <c r="M59" s="62">
        <f t="shared" si="1"/>
        <v>661136.13212997734</v>
      </c>
    </row>
    <row r="60" spans="2:13" x14ac:dyDescent="0.25">
      <c r="B60" s="74">
        <v>2</v>
      </c>
      <c r="C60" s="74">
        <v>601</v>
      </c>
      <c r="D60" s="89">
        <v>2601</v>
      </c>
      <c r="E60" s="74">
        <v>77.67</v>
      </c>
      <c r="F60" s="74" t="s">
        <v>6</v>
      </c>
      <c r="G60" s="69"/>
      <c r="H60" s="75"/>
      <c r="I60" s="10"/>
      <c r="J60" s="9"/>
      <c r="K60" s="9"/>
      <c r="L60" s="9">
        <v>799053.1499009683</v>
      </c>
      <c r="M60" s="62">
        <f t="shared" si="1"/>
        <v>799053.1499009683</v>
      </c>
    </row>
    <row r="61" spans="2:13" x14ac:dyDescent="0.25">
      <c r="B61" s="74">
        <v>2</v>
      </c>
      <c r="C61" s="74">
        <v>602</v>
      </c>
      <c r="D61" s="57">
        <v>2602</v>
      </c>
      <c r="E61" s="74"/>
      <c r="F61" s="74" t="s">
        <v>7</v>
      </c>
      <c r="G61" s="74" t="s">
        <v>56</v>
      </c>
      <c r="H61" s="75">
        <v>41786.732442129629</v>
      </c>
      <c r="I61" s="10">
        <v>567727</v>
      </c>
      <c r="J61" s="10">
        <v>100752.63</v>
      </c>
      <c r="K61" s="10">
        <v>795748.66999999993</v>
      </c>
      <c r="L61" s="9"/>
      <c r="M61" s="62">
        <f t="shared" si="1"/>
        <v>896501.29999999993</v>
      </c>
    </row>
    <row r="62" spans="2:13" x14ac:dyDescent="0.25">
      <c r="B62" s="74">
        <v>2</v>
      </c>
      <c r="C62" s="74">
        <v>603</v>
      </c>
      <c r="D62" s="57">
        <v>2603</v>
      </c>
      <c r="E62" s="74"/>
      <c r="F62" s="74" t="s">
        <v>7</v>
      </c>
      <c r="G62" s="74" t="s">
        <v>57</v>
      </c>
      <c r="H62" s="75">
        <v>42577.519733796296</v>
      </c>
      <c r="I62" s="10">
        <v>476564.24</v>
      </c>
      <c r="J62" s="10">
        <v>139590.02999999997</v>
      </c>
      <c r="K62" s="10">
        <v>585810.35</v>
      </c>
      <c r="L62" s="9"/>
      <c r="M62" s="62">
        <f t="shared" si="1"/>
        <v>725400.37999999989</v>
      </c>
    </row>
    <row r="63" spans="2:13" x14ac:dyDescent="0.25">
      <c r="B63" s="74">
        <v>2</v>
      </c>
      <c r="C63" s="74">
        <v>605</v>
      </c>
      <c r="D63" s="89">
        <v>2605</v>
      </c>
      <c r="E63" s="74">
        <v>77.67</v>
      </c>
      <c r="F63" s="74" t="s">
        <v>6</v>
      </c>
      <c r="G63" s="69"/>
      <c r="H63" s="75"/>
      <c r="I63" s="10"/>
      <c r="J63" s="9"/>
      <c r="K63" s="9"/>
      <c r="L63" s="9">
        <v>779332.47781018773</v>
      </c>
      <c r="M63" s="62">
        <f t="shared" si="1"/>
        <v>779332.47781018773</v>
      </c>
    </row>
    <row r="64" spans="2:13" x14ac:dyDescent="0.25">
      <c r="B64" s="74">
        <v>2</v>
      </c>
      <c r="C64" s="74">
        <v>606</v>
      </c>
      <c r="D64" s="89">
        <v>2606</v>
      </c>
      <c r="E64" s="74">
        <v>77.67</v>
      </c>
      <c r="F64" s="74" t="s">
        <v>6</v>
      </c>
      <c r="G64" s="69"/>
      <c r="H64" s="75"/>
      <c r="I64" s="10"/>
      <c r="J64" s="9"/>
      <c r="K64" s="9"/>
      <c r="L64" s="9">
        <v>803068.49236278224</v>
      </c>
      <c r="M64" s="62">
        <f t="shared" si="1"/>
        <v>803068.49236278224</v>
      </c>
    </row>
    <row r="65" spans="2:13" x14ac:dyDescent="0.25">
      <c r="B65" s="74">
        <v>2</v>
      </c>
      <c r="C65" s="74">
        <v>607</v>
      </c>
      <c r="D65" s="89">
        <v>2607</v>
      </c>
      <c r="E65" s="74">
        <v>65.2</v>
      </c>
      <c r="F65" s="74" t="s">
        <v>134</v>
      </c>
      <c r="G65" s="69"/>
      <c r="H65" s="75"/>
      <c r="I65" s="10"/>
      <c r="J65" s="9"/>
      <c r="K65" s="9"/>
      <c r="L65" s="9">
        <v>670764.32822895749</v>
      </c>
      <c r="M65" s="62">
        <f t="shared" si="1"/>
        <v>670764.32822895749</v>
      </c>
    </row>
    <row r="66" spans="2:13" x14ac:dyDescent="0.25">
      <c r="B66" s="74">
        <v>2</v>
      </c>
      <c r="C66" s="74">
        <v>608</v>
      </c>
      <c r="D66" s="89">
        <v>2608</v>
      </c>
      <c r="E66" s="74">
        <v>65.2</v>
      </c>
      <c r="F66" s="74" t="s">
        <v>134</v>
      </c>
      <c r="G66" s="69"/>
      <c r="H66" s="75"/>
      <c r="I66" s="10"/>
      <c r="J66" s="9"/>
      <c r="K66" s="9"/>
      <c r="L66" s="9">
        <v>670764.32822895749</v>
      </c>
      <c r="M66" s="62">
        <f t="shared" si="1"/>
        <v>670764.32822895749</v>
      </c>
    </row>
    <row r="67" spans="2:13" x14ac:dyDescent="0.25">
      <c r="B67" s="74">
        <v>2</v>
      </c>
      <c r="C67" s="74">
        <v>701</v>
      </c>
      <c r="D67" s="89">
        <v>2701</v>
      </c>
      <c r="E67" s="74">
        <v>154.30000000000001</v>
      </c>
      <c r="F67" s="74" t="s">
        <v>6</v>
      </c>
      <c r="G67" s="69"/>
      <c r="H67" s="75"/>
      <c r="I67" s="10"/>
      <c r="J67" s="9"/>
      <c r="K67" s="9"/>
      <c r="L67" s="9">
        <v>1166738.9948534672</v>
      </c>
      <c r="M67" s="62">
        <f t="shared" si="1"/>
        <v>1166738.9948534672</v>
      </c>
    </row>
    <row r="68" spans="2:13" x14ac:dyDescent="0.25">
      <c r="B68" s="74">
        <v>2</v>
      </c>
      <c r="C68" s="74">
        <v>704</v>
      </c>
      <c r="D68" s="89">
        <v>2704</v>
      </c>
      <c r="E68" s="74">
        <v>121.19</v>
      </c>
      <c r="F68" s="74" t="s">
        <v>6</v>
      </c>
      <c r="G68" s="69"/>
      <c r="H68" s="75"/>
      <c r="I68" s="10"/>
      <c r="J68" s="9"/>
      <c r="K68" s="9"/>
      <c r="L68" s="9">
        <v>904066.11084904871</v>
      </c>
      <c r="M68" s="62">
        <f t="shared" si="1"/>
        <v>904066.11084904871</v>
      </c>
    </row>
    <row r="69" spans="2:13" x14ac:dyDescent="0.25">
      <c r="B69" s="74">
        <v>2</v>
      </c>
      <c r="C69" s="74">
        <v>706</v>
      </c>
      <c r="D69" s="89">
        <v>2706</v>
      </c>
      <c r="E69" s="74">
        <v>154.30000000000001</v>
      </c>
      <c r="F69" s="74" t="s">
        <v>6</v>
      </c>
      <c r="G69" s="69"/>
      <c r="H69" s="75"/>
      <c r="I69" s="10"/>
      <c r="J69" s="9"/>
      <c r="K69" s="9"/>
      <c r="L69" s="9">
        <v>1190191.0349510245</v>
      </c>
      <c r="M69" s="62">
        <f t="shared" ref="M69:M132" si="2">SUM(J69,K69,L69)</f>
        <v>1190191.0349510245</v>
      </c>
    </row>
    <row r="70" spans="2:13" x14ac:dyDescent="0.25">
      <c r="B70" s="74">
        <v>2</v>
      </c>
      <c r="C70" s="74">
        <v>707</v>
      </c>
      <c r="D70" s="89">
        <v>2707</v>
      </c>
      <c r="E70" s="74">
        <v>140.62</v>
      </c>
      <c r="F70" s="74" t="s">
        <v>6</v>
      </c>
      <c r="G70" s="69"/>
      <c r="H70" s="75"/>
      <c r="I70" s="10"/>
      <c r="J70" s="9"/>
      <c r="K70" s="9"/>
      <c r="L70" s="9">
        <v>1037791.7542089617</v>
      </c>
      <c r="M70" s="62">
        <f t="shared" si="2"/>
        <v>1037791.7542089617</v>
      </c>
    </row>
    <row r="71" spans="2:13" x14ac:dyDescent="0.25">
      <c r="B71" s="74">
        <v>2</v>
      </c>
      <c r="C71" s="74">
        <v>708</v>
      </c>
      <c r="D71" s="89">
        <v>2708</v>
      </c>
      <c r="E71" s="74">
        <v>140.30000000000001</v>
      </c>
      <c r="F71" s="74" t="s">
        <v>6</v>
      </c>
      <c r="G71" s="69"/>
      <c r="H71" s="75"/>
      <c r="I71" s="10"/>
      <c r="J71" s="9"/>
      <c r="K71" s="9"/>
      <c r="L71" s="9">
        <v>1036474.9162639725</v>
      </c>
      <c r="M71" s="62">
        <f t="shared" si="2"/>
        <v>1036474.9162639725</v>
      </c>
    </row>
    <row r="72" spans="2:13" x14ac:dyDescent="0.25">
      <c r="B72" s="74">
        <v>3</v>
      </c>
      <c r="C72" s="74">
        <v>105</v>
      </c>
      <c r="D72" s="57">
        <v>3105</v>
      </c>
      <c r="E72" s="74">
        <v>77.67</v>
      </c>
      <c r="F72" s="74" t="s">
        <v>7</v>
      </c>
      <c r="G72" s="74" t="s">
        <v>187</v>
      </c>
      <c r="H72" s="75">
        <v>43430</v>
      </c>
      <c r="I72" s="10">
        <v>708494.74947707029</v>
      </c>
      <c r="J72" s="10">
        <v>286304.75</v>
      </c>
      <c r="K72" s="10">
        <v>144206.32999999999</v>
      </c>
      <c r="L72" s="9"/>
      <c r="M72" s="62">
        <f t="shared" si="2"/>
        <v>430511.07999999996</v>
      </c>
    </row>
    <row r="73" spans="2:13" x14ac:dyDescent="0.25">
      <c r="B73" s="74">
        <v>3</v>
      </c>
      <c r="C73" s="74">
        <v>106</v>
      </c>
      <c r="D73" s="57">
        <v>3106</v>
      </c>
      <c r="E73" s="74">
        <v>77.67</v>
      </c>
      <c r="F73" s="74" t="s">
        <v>9</v>
      </c>
      <c r="G73" s="74" t="s">
        <v>64</v>
      </c>
      <c r="H73" s="75">
        <v>43224.677118055559</v>
      </c>
      <c r="I73" s="10">
        <v>534406.89</v>
      </c>
      <c r="J73" s="10">
        <v>534406.89</v>
      </c>
      <c r="K73" s="10"/>
      <c r="L73" s="9"/>
      <c r="M73" s="62">
        <f t="shared" si="2"/>
        <v>534406.89</v>
      </c>
    </row>
    <row r="74" spans="2:13" x14ac:dyDescent="0.25">
      <c r="B74" s="74">
        <v>3</v>
      </c>
      <c r="C74" s="74">
        <v>107</v>
      </c>
      <c r="D74" s="89">
        <v>3107</v>
      </c>
      <c r="E74" s="74">
        <v>65.2</v>
      </c>
      <c r="F74" s="74" t="s">
        <v>6</v>
      </c>
      <c r="G74" s="69"/>
      <c r="H74" s="75"/>
      <c r="I74" s="10"/>
      <c r="J74" s="9"/>
      <c r="K74" s="9"/>
      <c r="L74" s="9">
        <v>622623.3477340563</v>
      </c>
      <c r="M74" s="62">
        <f t="shared" si="2"/>
        <v>622623.3477340563</v>
      </c>
    </row>
    <row r="75" spans="2:13" x14ac:dyDescent="0.25">
      <c r="B75" s="74">
        <v>3</v>
      </c>
      <c r="C75" s="74">
        <v>108</v>
      </c>
      <c r="D75" s="57">
        <v>3108</v>
      </c>
      <c r="E75" s="74"/>
      <c r="F75" s="74" t="s">
        <v>7</v>
      </c>
      <c r="G75" s="74" t="s">
        <v>65</v>
      </c>
      <c r="H75" s="75">
        <v>41970.610127314816</v>
      </c>
      <c r="I75" s="10">
        <v>435890</v>
      </c>
      <c r="J75" s="10">
        <v>339062.66999999993</v>
      </c>
      <c r="K75" s="10">
        <v>288255.37000000005</v>
      </c>
      <c r="L75" s="9"/>
      <c r="M75" s="62">
        <f t="shared" si="2"/>
        <v>627318.04</v>
      </c>
    </row>
    <row r="76" spans="2:13" x14ac:dyDescent="0.25">
      <c r="B76" s="74">
        <v>3</v>
      </c>
      <c r="C76" s="74">
        <v>201</v>
      </c>
      <c r="D76" s="89">
        <v>3201</v>
      </c>
      <c r="E76" s="74">
        <v>77.67</v>
      </c>
      <c r="F76" s="74" t="s">
        <v>134</v>
      </c>
      <c r="G76" s="69"/>
      <c r="H76" s="75"/>
      <c r="I76" s="10"/>
      <c r="J76" s="9"/>
      <c r="K76" s="9"/>
      <c r="L76" s="9">
        <v>753174.50014588877</v>
      </c>
      <c r="M76" s="62">
        <f t="shared" si="2"/>
        <v>753174.50014588877</v>
      </c>
    </row>
    <row r="77" spans="2:13" x14ac:dyDescent="0.25">
      <c r="B77" s="74">
        <v>3</v>
      </c>
      <c r="C77" s="74">
        <v>202</v>
      </c>
      <c r="D77" s="57">
        <v>3202</v>
      </c>
      <c r="E77" s="74"/>
      <c r="F77" s="74" t="s">
        <v>7</v>
      </c>
      <c r="G77" s="74" t="s">
        <v>66</v>
      </c>
      <c r="H77" s="75">
        <v>41758.495324074072</v>
      </c>
      <c r="I77" s="10">
        <v>514620</v>
      </c>
      <c r="J77" s="10">
        <v>110336.57000000004</v>
      </c>
      <c r="K77" s="10">
        <v>668033.40999999992</v>
      </c>
      <c r="L77" s="9"/>
      <c r="M77" s="62">
        <f t="shared" si="2"/>
        <v>778369.98</v>
      </c>
    </row>
    <row r="78" spans="2:13" x14ac:dyDescent="0.25">
      <c r="B78" s="74">
        <v>3</v>
      </c>
      <c r="C78" s="74">
        <v>205</v>
      </c>
      <c r="D78" s="57">
        <v>3205</v>
      </c>
      <c r="E78" s="74">
        <v>77.67</v>
      </c>
      <c r="F78" s="74" t="s">
        <v>9</v>
      </c>
      <c r="G78" s="74" t="s">
        <v>69</v>
      </c>
      <c r="H78" s="75">
        <v>43252.466863425929</v>
      </c>
      <c r="I78" s="10">
        <v>466970</v>
      </c>
      <c r="J78" s="10">
        <v>466970</v>
      </c>
      <c r="K78" s="10"/>
      <c r="L78" s="9"/>
      <c r="M78" s="62">
        <f t="shared" si="2"/>
        <v>466970</v>
      </c>
    </row>
    <row r="79" spans="2:13" x14ac:dyDescent="0.25">
      <c r="B79" s="74">
        <v>3</v>
      </c>
      <c r="C79" s="74">
        <v>206</v>
      </c>
      <c r="D79" s="89">
        <v>3206</v>
      </c>
      <c r="E79" s="74">
        <v>77.67</v>
      </c>
      <c r="F79" s="74" t="s">
        <v>6</v>
      </c>
      <c r="G79" s="69"/>
      <c r="H79" s="75"/>
      <c r="I79" s="10"/>
      <c r="J79" s="9"/>
      <c r="K79" s="9"/>
      <c r="L79" s="9">
        <v>772098.48256161471</v>
      </c>
      <c r="M79" s="62">
        <f t="shared" si="2"/>
        <v>772098.48256161471</v>
      </c>
    </row>
    <row r="80" spans="2:13" x14ac:dyDescent="0.25">
      <c r="B80" s="74">
        <v>3</v>
      </c>
      <c r="C80" s="74">
        <v>208</v>
      </c>
      <c r="D80" s="57">
        <v>3208</v>
      </c>
      <c r="E80" s="74">
        <v>65.2</v>
      </c>
      <c r="F80" s="74" t="s">
        <v>9</v>
      </c>
      <c r="G80" s="74" t="s">
        <v>71</v>
      </c>
      <c r="H80" s="75">
        <v>43159.707662037035</v>
      </c>
      <c r="I80" s="10">
        <v>424160</v>
      </c>
      <c r="J80" s="10">
        <v>429832.27000000008</v>
      </c>
      <c r="K80" s="10"/>
      <c r="L80" s="9"/>
      <c r="M80" s="62">
        <f t="shared" si="2"/>
        <v>429832.27000000008</v>
      </c>
    </row>
    <row r="81" spans="2:13" x14ac:dyDescent="0.25">
      <c r="B81" s="74">
        <v>3</v>
      </c>
      <c r="C81" s="74">
        <v>303</v>
      </c>
      <c r="D81" s="57">
        <v>3303</v>
      </c>
      <c r="E81" s="74">
        <v>60.24</v>
      </c>
      <c r="F81" s="74" t="s">
        <v>6</v>
      </c>
      <c r="G81" s="74"/>
      <c r="H81" s="75"/>
      <c r="I81" s="10"/>
      <c r="J81" s="10"/>
      <c r="K81" s="10"/>
      <c r="L81" s="73">
        <v>576367.77751984179</v>
      </c>
      <c r="M81" s="62">
        <f t="shared" si="2"/>
        <v>576367.77751984179</v>
      </c>
    </row>
    <row r="82" spans="2:13" x14ac:dyDescent="0.25">
      <c r="B82" s="74">
        <v>3</v>
      </c>
      <c r="C82" s="74">
        <v>304</v>
      </c>
      <c r="D82" s="57">
        <v>3304</v>
      </c>
      <c r="E82" s="74"/>
      <c r="F82" s="74" t="s">
        <v>7</v>
      </c>
      <c r="G82" s="74" t="s">
        <v>73</v>
      </c>
      <c r="H82" s="75">
        <v>41689.359247685185</v>
      </c>
      <c r="I82" s="10">
        <v>406996</v>
      </c>
      <c r="J82" s="10">
        <v>89256.120000000039</v>
      </c>
      <c r="K82" s="10">
        <v>547106.12</v>
      </c>
      <c r="L82" s="9"/>
      <c r="M82" s="62">
        <f t="shared" si="2"/>
        <v>636362.23999999999</v>
      </c>
    </row>
    <row r="83" spans="2:13" x14ac:dyDescent="0.25">
      <c r="B83" s="74">
        <v>3</v>
      </c>
      <c r="C83" s="74">
        <v>305</v>
      </c>
      <c r="D83" s="89">
        <v>3305</v>
      </c>
      <c r="E83" s="74">
        <v>77.67</v>
      </c>
      <c r="F83" s="74" t="s">
        <v>134</v>
      </c>
      <c r="G83" s="69"/>
      <c r="H83" s="75"/>
      <c r="I83" s="10"/>
      <c r="J83" s="9"/>
      <c r="K83" s="9"/>
      <c r="L83" s="9">
        <v>760688.16015922639</v>
      </c>
      <c r="M83" s="62">
        <f t="shared" si="2"/>
        <v>760688.16015922639</v>
      </c>
    </row>
    <row r="84" spans="2:13" x14ac:dyDescent="0.25">
      <c r="B84" s="74">
        <v>3</v>
      </c>
      <c r="C84" s="74">
        <v>306</v>
      </c>
      <c r="D84" s="89">
        <v>3306</v>
      </c>
      <c r="E84" s="74">
        <v>77.67</v>
      </c>
      <c r="F84" s="74" t="s">
        <v>6</v>
      </c>
      <c r="G84" s="69"/>
      <c r="H84" s="75"/>
      <c r="I84" s="10"/>
      <c r="J84" s="9"/>
      <c r="K84" s="9"/>
      <c r="L84" s="9">
        <v>774250.25</v>
      </c>
      <c r="M84" s="62">
        <f t="shared" si="2"/>
        <v>774250.25</v>
      </c>
    </row>
    <row r="85" spans="2:13" x14ac:dyDescent="0.25">
      <c r="B85" s="74">
        <v>3</v>
      </c>
      <c r="C85" s="74">
        <v>401</v>
      </c>
      <c r="D85" s="89">
        <v>3401</v>
      </c>
      <c r="E85" s="74">
        <v>77.67</v>
      </c>
      <c r="F85" s="74" t="s">
        <v>6</v>
      </c>
      <c r="G85" s="69"/>
      <c r="H85" s="75"/>
      <c r="I85" s="10"/>
      <c r="J85" s="9"/>
      <c r="K85" s="9"/>
      <c r="L85" s="9">
        <v>776113.82502342854</v>
      </c>
      <c r="M85" s="62">
        <f t="shared" si="2"/>
        <v>776113.82502342854</v>
      </c>
    </row>
    <row r="86" spans="2:13" x14ac:dyDescent="0.25">
      <c r="B86" s="74">
        <v>3</v>
      </c>
      <c r="C86" s="74">
        <v>402</v>
      </c>
      <c r="D86" s="89">
        <v>3402</v>
      </c>
      <c r="E86" s="74">
        <v>77.67</v>
      </c>
      <c r="F86" s="74" t="s">
        <v>6</v>
      </c>
      <c r="G86" s="69"/>
      <c r="H86" s="75"/>
      <c r="I86" s="10"/>
      <c r="J86" s="9"/>
      <c r="K86" s="9"/>
      <c r="L86" s="9">
        <v>753174.50014588889</v>
      </c>
      <c r="M86" s="62">
        <f t="shared" si="2"/>
        <v>753174.50014588889</v>
      </c>
    </row>
    <row r="87" spans="2:13" x14ac:dyDescent="0.25">
      <c r="B87" s="74">
        <v>3</v>
      </c>
      <c r="C87" s="74">
        <v>403</v>
      </c>
      <c r="D87" s="57">
        <v>3403</v>
      </c>
      <c r="E87" s="74"/>
      <c r="F87" s="74" t="s">
        <v>9</v>
      </c>
      <c r="G87" s="74" t="s">
        <v>76</v>
      </c>
      <c r="H87" s="75">
        <v>43203.698368055557</v>
      </c>
      <c r="I87" s="10">
        <v>355041.2</v>
      </c>
      <c r="J87" s="10">
        <v>364873.87</v>
      </c>
      <c r="K87" s="10"/>
      <c r="L87" s="9"/>
      <c r="M87" s="62">
        <f t="shared" si="2"/>
        <v>364873.87</v>
      </c>
    </row>
    <row r="88" spans="2:13" x14ac:dyDescent="0.25">
      <c r="B88" s="74">
        <v>3</v>
      </c>
      <c r="C88" s="74">
        <v>404</v>
      </c>
      <c r="D88" s="57">
        <v>3404</v>
      </c>
      <c r="E88" s="74">
        <v>60.24</v>
      </c>
      <c r="F88" s="74" t="s">
        <v>9</v>
      </c>
      <c r="G88" s="74" t="s">
        <v>77</v>
      </c>
      <c r="H88" s="75">
        <v>43196.455648148149</v>
      </c>
      <c r="I88" s="10">
        <v>385600</v>
      </c>
      <c r="J88" s="10">
        <v>412134</v>
      </c>
      <c r="K88" s="10"/>
      <c r="L88" s="9"/>
      <c r="M88" s="62">
        <f t="shared" si="2"/>
        <v>412134</v>
      </c>
    </row>
    <row r="89" spans="2:13" x14ac:dyDescent="0.25">
      <c r="B89" s="74">
        <v>3</v>
      </c>
      <c r="C89" s="74">
        <v>405</v>
      </c>
      <c r="D89" s="89">
        <v>3405</v>
      </c>
      <c r="E89" s="74">
        <v>77.67</v>
      </c>
      <c r="F89" s="74" t="s">
        <v>6</v>
      </c>
      <c r="G89" s="69"/>
      <c r="H89" s="75"/>
      <c r="I89" s="10"/>
      <c r="J89" s="9"/>
      <c r="K89" s="9"/>
      <c r="L89" s="9">
        <v>772098.48256161471</v>
      </c>
      <c r="M89" s="62">
        <f t="shared" si="2"/>
        <v>772098.48256161471</v>
      </c>
    </row>
    <row r="90" spans="2:13" x14ac:dyDescent="0.25">
      <c r="B90" s="74">
        <v>3</v>
      </c>
      <c r="C90" s="74">
        <v>406</v>
      </c>
      <c r="D90" s="89">
        <v>3406</v>
      </c>
      <c r="E90" s="74">
        <v>77.67</v>
      </c>
      <c r="F90" s="74" t="s">
        <v>6</v>
      </c>
      <c r="G90" s="69"/>
      <c r="H90" s="75"/>
      <c r="I90" s="10"/>
      <c r="J90" s="9"/>
      <c r="K90" s="9"/>
      <c r="L90" s="9">
        <v>785864</v>
      </c>
      <c r="M90" s="62">
        <f t="shared" si="2"/>
        <v>785864</v>
      </c>
    </row>
    <row r="91" spans="2:13" x14ac:dyDescent="0.25">
      <c r="B91" s="74">
        <v>3</v>
      </c>
      <c r="C91" s="74">
        <v>408</v>
      </c>
      <c r="D91" s="89">
        <v>3408</v>
      </c>
      <c r="E91" s="74">
        <v>65.2</v>
      </c>
      <c r="F91" s="74" t="s">
        <v>6</v>
      </c>
      <c r="G91" s="69"/>
      <c r="H91" s="75"/>
      <c r="I91" s="10"/>
      <c r="J91" s="9"/>
      <c r="K91" s="9"/>
      <c r="L91" s="9">
        <v>664538.09475161694</v>
      </c>
      <c r="M91" s="62">
        <f t="shared" si="2"/>
        <v>664538.09475161694</v>
      </c>
    </row>
    <row r="92" spans="2:13" x14ac:dyDescent="0.25">
      <c r="B92" s="74">
        <v>3</v>
      </c>
      <c r="C92" s="74">
        <v>503</v>
      </c>
      <c r="D92" s="89">
        <v>3503</v>
      </c>
      <c r="E92" s="74">
        <v>121.19</v>
      </c>
      <c r="F92" s="74" t="s">
        <v>6</v>
      </c>
      <c r="G92" s="69"/>
      <c r="H92" s="75"/>
      <c r="I92" s="10"/>
      <c r="J92" s="9"/>
      <c r="K92" s="9"/>
      <c r="L92" s="9">
        <v>865135.03430530988</v>
      </c>
      <c r="M92" s="62">
        <f t="shared" si="2"/>
        <v>865135.03430530988</v>
      </c>
    </row>
    <row r="93" spans="2:13" x14ac:dyDescent="0.25">
      <c r="B93" s="74">
        <v>3</v>
      </c>
      <c r="C93" s="74">
        <v>504</v>
      </c>
      <c r="D93" s="89">
        <v>3504</v>
      </c>
      <c r="E93" s="74">
        <v>121.19</v>
      </c>
      <c r="F93" s="74" t="s">
        <v>6</v>
      </c>
      <c r="G93" s="69"/>
      <c r="H93" s="75"/>
      <c r="I93" s="10"/>
      <c r="J93" s="9"/>
      <c r="K93" s="9"/>
      <c r="L93" s="9">
        <v>865135.03430530988</v>
      </c>
      <c r="M93" s="62">
        <f t="shared" si="2"/>
        <v>865135.03430530988</v>
      </c>
    </row>
    <row r="94" spans="2:13" x14ac:dyDescent="0.25">
      <c r="B94" s="74">
        <v>3</v>
      </c>
      <c r="C94" s="74">
        <v>506</v>
      </c>
      <c r="D94" s="89">
        <v>3506</v>
      </c>
      <c r="E94" s="74">
        <v>154.30000000000001</v>
      </c>
      <c r="F94" s="74" t="s">
        <v>6</v>
      </c>
      <c r="G94" s="69"/>
      <c r="H94" s="75"/>
      <c r="I94" s="10"/>
      <c r="J94" s="9"/>
      <c r="K94" s="9"/>
      <c r="L94" s="9">
        <v>1184838.0226407186</v>
      </c>
      <c r="M94" s="62">
        <f t="shared" si="2"/>
        <v>1184838.0226407186</v>
      </c>
    </row>
    <row r="95" spans="2:13" x14ac:dyDescent="0.25">
      <c r="B95" s="74">
        <v>3</v>
      </c>
      <c r="C95" s="74">
        <v>507</v>
      </c>
      <c r="D95" s="57">
        <v>3507</v>
      </c>
      <c r="E95" s="74"/>
      <c r="F95" s="74" t="s">
        <v>7</v>
      </c>
      <c r="G95" s="74" t="s">
        <v>79</v>
      </c>
      <c r="H95" s="75">
        <v>41689.360995370371</v>
      </c>
      <c r="I95" s="10">
        <v>753948</v>
      </c>
      <c r="J95" s="10">
        <v>137672.78</v>
      </c>
      <c r="K95" s="10">
        <v>1075616.82</v>
      </c>
      <c r="L95" s="9"/>
      <c r="M95" s="62">
        <f t="shared" si="2"/>
        <v>1213289.6000000001</v>
      </c>
    </row>
    <row r="96" spans="2:13" x14ac:dyDescent="0.25">
      <c r="B96" s="74">
        <v>3</v>
      </c>
      <c r="C96" s="74">
        <v>508</v>
      </c>
      <c r="D96" s="57">
        <v>3508</v>
      </c>
      <c r="E96" s="74"/>
      <c r="F96" s="74" t="s">
        <v>7</v>
      </c>
      <c r="G96" s="74" t="s">
        <v>80</v>
      </c>
      <c r="H96" s="75">
        <v>42752.393321759257</v>
      </c>
      <c r="I96" s="10">
        <v>793508.16</v>
      </c>
      <c r="J96" s="10">
        <v>259219.88999999998</v>
      </c>
      <c r="K96" s="10">
        <v>1097375.5100000007</v>
      </c>
      <c r="L96" s="9"/>
      <c r="M96" s="62">
        <f t="shared" si="2"/>
        <v>1356595.4000000006</v>
      </c>
    </row>
    <row r="97" spans="2:13" x14ac:dyDescent="0.25">
      <c r="B97" s="74">
        <v>1</v>
      </c>
      <c r="C97" s="74">
        <v>103</v>
      </c>
      <c r="D97" s="57">
        <v>1103</v>
      </c>
      <c r="E97" s="74">
        <v>65.2</v>
      </c>
      <c r="F97" s="74" t="s">
        <v>9</v>
      </c>
      <c r="G97" s="74" t="s">
        <v>10</v>
      </c>
      <c r="H97" s="75">
        <v>41688.645925925928</v>
      </c>
      <c r="I97" s="10">
        <v>367280</v>
      </c>
      <c r="J97" s="10">
        <v>451357.57999999984</v>
      </c>
      <c r="K97" s="10"/>
      <c r="L97" s="9"/>
      <c r="M97" s="62">
        <f t="shared" si="2"/>
        <v>451357.57999999984</v>
      </c>
    </row>
    <row r="98" spans="2:13" x14ac:dyDescent="0.25">
      <c r="B98" s="74">
        <v>1</v>
      </c>
      <c r="C98" s="74">
        <v>104</v>
      </c>
      <c r="D98" s="57">
        <v>1104</v>
      </c>
      <c r="E98" s="74">
        <v>65.2</v>
      </c>
      <c r="F98" s="74" t="s">
        <v>9</v>
      </c>
      <c r="G98" s="74" t="s">
        <v>11</v>
      </c>
      <c r="H98" s="75">
        <v>41688.646122685182</v>
      </c>
      <c r="I98" s="10">
        <v>382689</v>
      </c>
      <c r="J98" s="10">
        <v>432754.51</v>
      </c>
      <c r="K98" s="10"/>
      <c r="L98" s="9"/>
      <c r="M98" s="62">
        <f t="shared" si="2"/>
        <v>432754.51</v>
      </c>
    </row>
    <row r="99" spans="2:13" x14ac:dyDescent="0.25">
      <c r="B99" s="74">
        <v>1</v>
      </c>
      <c r="C99" s="74">
        <v>105</v>
      </c>
      <c r="D99" s="57">
        <v>1105</v>
      </c>
      <c r="E99" s="74">
        <v>77.67</v>
      </c>
      <c r="F99" s="74" t="s">
        <v>9</v>
      </c>
      <c r="G99" s="74" t="s">
        <v>12</v>
      </c>
      <c r="H99" s="75">
        <v>41892.579618055555</v>
      </c>
      <c r="I99" s="10">
        <v>506577</v>
      </c>
      <c r="J99" s="10">
        <v>579168.66999999993</v>
      </c>
      <c r="K99" s="10"/>
      <c r="L99" s="9"/>
      <c r="M99" s="62">
        <f t="shared" si="2"/>
        <v>579168.66999999993</v>
      </c>
    </row>
    <row r="100" spans="2:13" x14ac:dyDescent="0.25">
      <c r="B100" s="74">
        <v>1</v>
      </c>
      <c r="C100" s="74">
        <v>107</v>
      </c>
      <c r="D100" s="57">
        <v>1107</v>
      </c>
      <c r="E100" s="74"/>
      <c r="F100" s="74" t="s">
        <v>9</v>
      </c>
      <c r="G100" s="74" t="s">
        <v>13</v>
      </c>
      <c r="H100" s="75">
        <v>42725.451666666668</v>
      </c>
      <c r="I100" s="10">
        <v>470000</v>
      </c>
      <c r="J100" s="10">
        <v>472722.49</v>
      </c>
      <c r="K100" s="10"/>
      <c r="L100" s="9"/>
      <c r="M100" s="62">
        <f t="shared" si="2"/>
        <v>472722.49</v>
      </c>
    </row>
    <row r="101" spans="2:13" x14ac:dyDescent="0.25">
      <c r="B101" s="74">
        <v>1</v>
      </c>
      <c r="C101" s="74">
        <v>108</v>
      </c>
      <c r="D101" s="57">
        <v>1108</v>
      </c>
      <c r="E101" s="74"/>
      <c r="F101" s="74" t="s">
        <v>9</v>
      </c>
      <c r="G101" s="74" t="s">
        <v>14</v>
      </c>
      <c r="H101" s="75">
        <v>43003.401412037034</v>
      </c>
      <c r="I101" s="10">
        <v>366320</v>
      </c>
      <c r="J101" s="10">
        <v>366320</v>
      </c>
      <c r="K101" s="10"/>
      <c r="L101" s="9"/>
      <c r="M101" s="62">
        <f t="shared" si="2"/>
        <v>366320</v>
      </c>
    </row>
    <row r="102" spans="2:13" x14ac:dyDescent="0.25">
      <c r="B102" s="74">
        <v>1</v>
      </c>
      <c r="C102" s="74">
        <v>201</v>
      </c>
      <c r="D102" s="57">
        <v>1201</v>
      </c>
      <c r="E102" s="74"/>
      <c r="F102" s="74" t="s">
        <v>9</v>
      </c>
      <c r="G102" s="74" t="s">
        <v>15</v>
      </c>
      <c r="H102" s="75">
        <v>41689.361875000002</v>
      </c>
      <c r="I102" s="10">
        <v>543018.88</v>
      </c>
      <c r="J102" s="10">
        <v>658598.56000000006</v>
      </c>
      <c r="K102" s="10"/>
      <c r="L102" s="9"/>
      <c r="M102" s="62">
        <f t="shared" si="2"/>
        <v>658598.56000000006</v>
      </c>
    </row>
    <row r="103" spans="2:13" x14ac:dyDescent="0.25">
      <c r="B103" s="74">
        <v>1</v>
      </c>
      <c r="C103" s="74">
        <v>202</v>
      </c>
      <c r="D103" s="57">
        <v>1202</v>
      </c>
      <c r="E103" s="74">
        <v>77.67</v>
      </c>
      <c r="F103" s="74" t="s">
        <v>9</v>
      </c>
      <c r="G103" s="74" t="s">
        <v>16</v>
      </c>
      <c r="H103" s="75">
        <v>41764.687037037038</v>
      </c>
      <c r="I103" s="10">
        <v>528915</v>
      </c>
      <c r="J103" s="10">
        <v>607179.19999999995</v>
      </c>
      <c r="K103" s="10"/>
      <c r="L103" s="9"/>
      <c r="M103" s="62">
        <f t="shared" si="2"/>
        <v>607179.19999999995</v>
      </c>
    </row>
    <row r="104" spans="2:13" x14ac:dyDescent="0.25">
      <c r="B104" s="74">
        <v>1</v>
      </c>
      <c r="C104" s="74">
        <v>203</v>
      </c>
      <c r="D104" s="57">
        <v>1203</v>
      </c>
      <c r="E104" s="74">
        <v>65.2</v>
      </c>
      <c r="F104" s="74" t="s">
        <v>9</v>
      </c>
      <c r="G104" s="74" t="s">
        <v>17</v>
      </c>
      <c r="H104" s="75">
        <v>41688.646701388891</v>
      </c>
      <c r="I104" s="10">
        <v>406931</v>
      </c>
      <c r="J104" s="10">
        <v>484554.02</v>
      </c>
      <c r="K104" s="10"/>
      <c r="L104" s="9"/>
      <c r="M104" s="62">
        <f t="shared" si="2"/>
        <v>484554.02</v>
      </c>
    </row>
    <row r="105" spans="2:13" x14ac:dyDescent="0.25">
      <c r="B105" s="74">
        <v>1</v>
      </c>
      <c r="C105" s="74">
        <v>204</v>
      </c>
      <c r="D105" s="57">
        <v>1204</v>
      </c>
      <c r="E105" s="74">
        <v>65.2</v>
      </c>
      <c r="F105" s="74" t="s">
        <v>9</v>
      </c>
      <c r="G105" s="74" t="s">
        <v>18</v>
      </c>
      <c r="H105" s="75">
        <v>42864.727858796294</v>
      </c>
      <c r="I105" s="10">
        <v>467050.74</v>
      </c>
      <c r="J105" s="10">
        <v>467050.74</v>
      </c>
      <c r="K105" s="10"/>
      <c r="L105" s="9"/>
      <c r="M105" s="62">
        <f t="shared" si="2"/>
        <v>467050.74</v>
      </c>
    </row>
    <row r="106" spans="2:13" x14ac:dyDescent="0.25">
      <c r="B106" s="74">
        <v>1</v>
      </c>
      <c r="C106" s="74">
        <v>205</v>
      </c>
      <c r="D106" s="57">
        <v>1205</v>
      </c>
      <c r="E106" s="74">
        <v>77.67</v>
      </c>
      <c r="F106" s="74" t="s">
        <v>9</v>
      </c>
      <c r="G106" s="74" t="s">
        <v>19</v>
      </c>
      <c r="H106" s="75">
        <v>42893.553495370368</v>
      </c>
      <c r="I106" s="10">
        <v>476499.74</v>
      </c>
      <c r="J106" s="10">
        <v>476499.74</v>
      </c>
      <c r="K106" s="10"/>
      <c r="L106" s="9"/>
      <c r="M106" s="62">
        <f t="shared" si="2"/>
        <v>476499.74</v>
      </c>
    </row>
    <row r="107" spans="2:13" x14ac:dyDescent="0.25">
      <c r="B107" s="74">
        <v>1</v>
      </c>
      <c r="C107" s="74">
        <v>207</v>
      </c>
      <c r="D107" s="89">
        <v>1207</v>
      </c>
      <c r="E107" s="74"/>
      <c r="F107" s="74" t="s">
        <v>20</v>
      </c>
      <c r="G107" s="69"/>
      <c r="H107" s="75"/>
      <c r="I107" s="10"/>
      <c r="J107" s="9"/>
      <c r="K107" s="9"/>
      <c r="L107" s="9"/>
      <c r="M107" s="62">
        <f t="shared" si="2"/>
        <v>0</v>
      </c>
    </row>
    <row r="108" spans="2:13" x14ac:dyDescent="0.25">
      <c r="B108" s="74">
        <v>1</v>
      </c>
      <c r="C108" s="74">
        <v>208</v>
      </c>
      <c r="D108" s="57">
        <v>1208</v>
      </c>
      <c r="E108" s="74"/>
      <c r="F108" s="74" t="s">
        <v>9</v>
      </c>
      <c r="G108" s="74" t="s">
        <v>21</v>
      </c>
      <c r="H108" s="75">
        <v>42949.515729166669</v>
      </c>
      <c r="I108" s="10">
        <v>430000</v>
      </c>
      <c r="J108" s="10">
        <v>433520.4</v>
      </c>
      <c r="K108" s="10"/>
      <c r="L108" s="9"/>
      <c r="M108" s="62">
        <f t="shared" si="2"/>
        <v>433520.4</v>
      </c>
    </row>
    <row r="109" spans="2:13" x14ac:dyDescent="0.25">
      <c r="B109" s="74">
        <v>1</v>
      </c>
      <c r="C109" s="74">
        <v>302</v>
      </c>
      <c r="D109" s="89">
        <v>1302</v>
      </c>
      <c r="E109" s="74">
        <v>77.67</v>
      </c>
      <c r="F109" s="74" t="s">
        <v>20</v>
      </c>
      <c r="G109" s="69"/>
      <c r="H109" s="75"/>
      <c r="I109" s="10"/>
      <c r="J109" s="9"/>
      <c r="K109" s="9"/>
      <c r="L109" s="9"/>
      <c r="M109" s="62">
        <f t="shared" si="2"/>
        <v>0</v>
      </c>
    </row>
    <row r="110" spans="2:13" x14ac:dyDescent="0.25">
      <c r="B110" s="74">
        <v>1</v>
      </c>
      <c r="C110" s="74">
        <v>303</v>
      </c>
      <c r="D110" s="57">
        <v>1303</v>
      </c>
      <c r="E110" s="74">
        <v>65.2</v>
      </c>
      <c r="F110" s="74" t="s">
        <v>9</v>
      </c>
      <c r="G110" s="74" t="s">
        <v>22</v>
      </c>
      <c r="H110" s="75">
        <v>41688.646898148145</v>
      </c>
      <c r="I110" s="10">
        <v>396611</v>
      </c>
      <c r="J110" s="10">
        <v>461826.37999999995</v>
      </c>
      <c r="K110" s="10"/>
      <c r="L110" s="9"/>
      <c r="M110" s="62">
        <f t="shared" si="2"/>
        <v>461826.37999999995</v>
      </c>
    </row>
    <row r="111" spans="2:13" x14ac:dyDescent="0.25">
      <c r="B111" s="74">
        <v>1</v>
      </c>
      <c r="C111" s="74">
        <v>304</v>
      </c>
      <c r="D111" s="57">
        <v>1304</v>
      </c>
      <c r="E111" s="74">
        <v>65.2</v>
      </c>
      <c r="F111" s="74" t="s">
        <v>9</v>
      </c>
      <c r="G111" s="74" t="s">
        <v>23</v>
      </c>
      <c r="H111" s="75">
        <v>41688.647060185183</v>
      </c>
      <c r="I111" s="10">
        <v>404961</v>
      </c>
      <c r="J111" s="10">
        <v>481941.65</v>
      </c>
      <c r="K111" s="10"/>
      <c r="L111" s="9"/>
      <c r="M111" s="62">
        <f t="shared" si="2"/>
        <v>481941.65</v>
      </c>
    </row>
    <row r="112" spans="2:13" x14ac:dyDescent="0.25">
      <c r="B112" s="74">
        <v>1</v>
      </c>
      <c r="C112" s="74">
        <v>305</v>
      </c>
      <c r="D112" s="57">
        <v>1305</v>
      </c>
      <c r="E112" s="74">
        <v>77.67</v>
      </c>
      <c r="F112" s="74" t="s">
        <v>9</v>
      </c>
      <c r="G112" s="74" t="s">
        <v>24</v>
      </c>
      <c r="H112" s="75">
        <v>42593.475624999999</v>
      </c>
      <c r="I112" s="10">
        <v>584500</v>
      </c>
      <c r="J112" s="10">
        <v>602634.49</v>
      </c>
      <c r="K112" s="10"/>
      <c r="L112" s="9"/>
      <c r="M112" s="62">
        <f t="shared" si="2"/>
        <v>602634.49</v>
      </c>
    </row>
    <row r="113" spans="2:13" x14ac:dyDescent="0.25">
      <c r="B113" s="74">
        <v>1</v>
      </c>
      <c r="C113" s="74">
        <v>307</v>
      </c>
      <c r="D113" s="57">
        <v>1307</v>
      </c>
      <c r="E113" s="74"/>
      <c r="F113" s="74" t="s">
        <v>9</v>
      </c>
      <c r="G113" s="74" t="s">
        <v>25</v>
      </c>
      <c r="H113" s="75">
        <v>42543.40048611111</v>
      </c>
      <c r="I113" s="10">
        <v>431650</v>
      </c>
      <c r="J113" s="10">
        <v>434372.49</v>
      </c>
      <c r="K113" s="10"/>
      <c r="L113" s="9"/>
      <c r="M113" s="62">
        <f t="shared" si="2"/>
        <v>434372.49</v>
      </c>
    </row>
    <row r="114" spans="2:13" x14ac:dyDescent="0.25">
      <c r="B114" s="74">
        <v>1</v>
      </c>
      <c r="C114" s="74">
        <v>308</v>
      </c>
      <c r="D114" s="57">
        <v>1308</v>
      </c>
      <c r="E114" s="74"/>
      <c r="F114" s="74" t="s">
        <v>9</v>
      </c>
      <c r="G114" s="74" t="s">
        <v>26</v>
      </c>
      <c r="H114" s="75">
        <v>41688.659918981481</v>
      </c>
      <c r="I114" s="10">
        <v>456193</v>
      </c>
      <c r="J114" s="10">
        <v>538036.21</v>
      </c>
      <c r="K114" s="10"/>
      <c r="L114" s="9"/>
      <c r="M114" s="62">
        <f t="shared" si="2"/>
        <v>538036.21</v>
      </c>
    </row>
    <row r="115" spans="2:13" x14ac:dyDescent="0.25">
      <c r="B115" s="74">
        <v>1</v>
      </c>
      <c r="C115" s="74">
        <v>404</v>
      </c>
      <c r="D115" s="57">
        <v>1404</v>
      </c>
      <c r="E115" s="74">
        <v>65.2</v>
      </c>
      <c r="F115" s="74" t="s">
        <v>9</v>
      </c>
      <c r="G115" s="74" t="s">
        <v>28</v>
      </c>
      <c r="H115" s="75">
        <v>42821.578715277778</v>
      </c>
      <c r="I115" s="10">
        <v>428210</v>
      </c>
      <c r="J115" s="10">
        <v>434698.54000000004</v>
      </c>
      <c r="K115" s="10"/>
      <c r="L115" s="9"/>
      <c r="M115" s="62">
        <f t="shared" si="2"/>
        <v>434698.54000000004</v>
      </c>
    </row>
    <row r="116" spans="2:13" x14ac:dyDescent="0.25">
      <c r="B116" s="74">
        <v>1</v>
      </c>
      <c r="C116" s="74">
        <v>407</v>
      </c>
      <c r="D116" s="57">
        <v>1407</v>
      </c>
      <c r="E116" s="74"/>
      <c r="F116" s="74" t="s">
        <v>9</v>
      </c>
      <c r="G116" s="74" t="s">
        <v>29</v>
      </c>
      <c r="H116" s="75">
        <v>41688.660601851851</v>
      </c>
      <c r="I116" s="10">
        <v>463035</v>
      </c>
      <c r="J116" s="10">
        <v>508409.06000000006</v>
      </c>
      <c r="K116" s="10"/>
      <c r="L116" s="9"/>
      <c r="M116" s="62">
        <f t="shared" si="2"/>
        <v>508409.06000000006</v>
      </c>
    </row>
    <row r="117" spans="2:13" x14ac:dyDescent="0.25">
      <c r="B117" s="74">
        <v>1</v>
      </c>
      <c r="C117" s="74">
        <v>408</v>
      </c>
      <c r="D117" s="57">
        <v>1408</v>
      </c>
      <c r="E117" s="74"/>
      <c r="F117" s="74" t="s">
        <v>9</v>
      </c>
      <c r="G117" s="74" t="s">
        <v>30</v>
      </c>
      <c r="H117" s="75">
        <v>43083.724039351851</v>
      </c>
      <c r="I117" s="10">
        <v>381200</v>
      </c>
      <c r="J117" s="10">
        <v>381200</v>
      </c>
      <c r="K117" s="10"/>
      <c r="L117" s="9"/>
      <c r="M117" s="62">
        <f t="shared" si="2"/>
        <v>381200</v>
      </c>
    </row>
    <row r="118" spans="2:13" x14ac:dyDescent="0.25">
      <c r="B118" s="74">
        <v>1</v>
      </c>
      <c r="C118" s="74">
        <v>507</v>
      </c>
      <c r="D118" s="57">
        <v>1507</v>
      </c>
      <c r="E118" s="74"/>
      <c r="F118" s="74" t="s">
        <v>9</v>
      </c>
      <c r="G118" s="74" t="s">
        <v>32</v>
      </c>
      <c r="H118" s="75">
        <v>42891.714629629627</v>
      </c>
      <c r="I118" s="10">
        <v>453264</v>
      </c>
      <c r="J118" s="10">
        <v>460101.9</v>
      </c>
      <c r="K118" s="10"/>
      <c r="L118" s="9"/>
      <c r="M118" s="62">
        <f t="shared" si="2"/>
        <v>460101.9</v>
      </c>
    </row>
    <row r="119" spans="2:13" x14ac:dyDescent="0.25">
      <c r="B119" s="74">
        <v>1</v>
      </c>
      <c r="C119" s="74">
        <v>508</v>
      </c>
      <c r="D119" s="57">
        <v>1508</v>
      </c>
      <c r="E119" s="74"/>
      <c r="F119" s="74" t="s">
        <v>9</v>
      </c>
      <c r="G119" s="74" t="s">
        <v>33</v>
      </c>
      <c r="H119" s="75">
        <v>42934.443738425929</v>
      </c>
      <c r="I119" s="10">
        <v>491044.12</v>
      </c>
      <c r="J119" s="10">
        <v>491044.12</v>
      </c>
      <c r="K119" s="10"/>
      <c r="L119" s="9"/>
      <c r="M119" s="62">
        <f t="shared" si="2"/>
        <v>491044.12</v>
      </c>
    </row>
    <row r="120" spans="2:13" x14ac:dyDescent="0.25">
      <c r="B120" s="74">
        <v>1</v>
      </c>
      <c r="C120" s="74">
        <v>604</v>
      </c>
      <c r="D120" s="57">
        <v>1604</v>
      </c>
      <c r="E120" s="74">
        <v>65.2</v>
      </c>
      <c r="F120" s="74" t="s">
        <v>9</v>
      </c>
      <c r="G120" s="74" t="s">
        <v>34</v>
      </c>
      <c r="H120" s="75">
        <v>41969.7815162037</v>
      </c>
      <c r="I120" s="10">
        <v>417686</v>
      </c>
      <c r="J120" s="10">
        <v>460032.22999999992</v>
      </c>
      <c r="K120" s="10"/>
      <c r="L120" s="9"/>
      <c r="M120" s="62">
        <f t="shared" si="2"/>
        <v>460032.22999999992</v>
      </c>
    </row>
    <row r="121" spans="2:13" x14ac:dyDescent="0.25">
      <c r="B121" s="74">
        <v>1</v>
      </c>
      <c r="C121" s="74">
        <v>606</v>
      </c>
      <c r="D121" s="57">
        <v>1606</v>
      </c>
      <c r="E121" s="74">
        <v>77.67</v>
      </c>
      <c r="F121" s="74" t="s">
        <v>9</v>
      </c>
      <c r="G121" s="74" t="s">
        <v>35</v>
      </c>
      <c r="H121" s="75">
        <v>41922.362187500003</v>
      </c>
      <c r="I121" s="10">
        <v>577041</v>
      </c>
      <c r="J121" s="10">
        <v>624202.65</v>
      </c>
      <c r="K121" s="10"/>
      <c r="L121" s="9"/>
      <c r="M121" s="62">
        <f t="shared" si="2"/>
        <v>624202.65</v>
      </c>
    </row>
    <row r="122" spans="2:13" x14ac:dyDescent="0.25">
      <c r="B122" s="74">
        <v>1</v>
      </c>
      <c r="C122" s="74">
        <v>607</v>
      </c>
      <c r="D122" s="57">
        <v>1607</v>
      </c>
      <c r="E122" s="74"/>
      <c r="F122" s="74" t="s">
        <v>9</v>
      </c>
      <c r="G122" s="74" t="s">
        <v>36</v>
      </c>
      <c r="H122" s="75">
        <v>42891.719097222223</v>
      </c>
      <c r="I122" s="10">
        <v>400060</v>
      </c>
      <c r="J122" s="10">
        <v>410537.12</v>
      </c>
      <c r="K122" s="10"/>
      <c r="L122" s="9"/>
      <c r="M122" s="62">
        <f t="shared" si="2"/>
        <v>410537.12</v>
      </c>
    </row>
    <row r="123" spans="2:13" x14ac:dyDescent="0.25">
      <c r="B123" s="74">
        <v>1</v>
      </c>
      <c r="C123" s="74">
        <v>702</v>
      </c>
      <c r="D123" s="89">
        <v>1702</v>
      </c>
      <c r="E123" s="74">
        <v>77.67</v>
      </c>
      <c r="F123" s="74" t="s">
        <v>20</v>
      </c>
      <c r="G123" s="69"/>
      <c r="H123" s="75"/>
      <c r="I123" s="10"/>
      <c r="J123" s="9"/>
      <c r="K123" s="9"/>
      <c r="L123" s="9"/>
      <c r="M123" s="62">
        <f t="shared" si="2"/>
        <v>0</v>
      </c>
    </row>
    <row r="124" spans="2:13" x14ac:dyDescent="0.25">
      <c r="B124" s="74">
        <v>1</v>
      </c>
      <c r="C124" s="74">
        <v>704</v>
      </c>
      <c r="D124" s="57">
        <v>1704</v>
      </c>
      <c r="E124" s="74">
        <v>65.2</v>
      </c>
      <c r="F124" s="74" t="s">
        <v>9</v>
      </c>
      <c r="G124" s="74" t="s">
        <v>37</v>
      </c>
      <c r="H124" s="75">
        <v>41688.660775462966</v>
      </c>
      <c r="I124" s="10">
        <v>586095</v>
      </c>
      <c r="J124" s="10">
        <v>636366.96000000008</v>
      </c>
      <c r="K124" s="10"/>
      <c r="L124" s="9"/>
      <c r="M124" s="62">
        <f t="shared" si="2"/>
        <v>636366.96000000008</v>
      </c>
    </row>
    <row r="125" spans="2:13" x14ac:dyDescent="0.25">
      <c r="B125" s="74">
        <v>2</v>
      </c>
      <c r="C125" s="74">
        <v>102</v>
      </c>
      <c r="D125" s="57">
        <v>2102</v>
      </c>
      <c r="E125" s="74"/>
      <c r="F125" s="74" t="s">
        <v>9</v>
      </c>
      <c r="G125" s="74" t="s">
        <v>38</v>
      </c>
      <c r="H125" s="75">
        <v>41807.468159722222</v>
      </c>
      <c r="I125" s="10">
        <v>472850</v>
      </c>
      <c r="J125" s="10">
        <v>529109.47</v>
      </c>
      <c r="K125" s="10"/>
      <c r="L125" s="9"/>
      <c r="M125" s="62">
        <f t="shared" si="2"/>
        <v>529109.47</v>
      </c>
    </row>
    <row r="126" spans="2:13" x14ac:dyDescent="0.25">
      <c r="B126" s="74">
        <v>2</v>
      </c>
      <c r="C126" s="74">
        <v>103</v>
      </c>
      <c r="D126" s="57">
        <v>2103</v>
      </c>
      <c r="E126" s="74"/>
      <c r="F126" s="74" t="s">
        <v>9</v>
      </c>
      <c r="G126" s="74" t="s">
        <v>39</v>
      </c>
      <c r="H126" s="75">
        <v>43242.433344907404</v>
      </c>
      <c r="I126" s="10">
        <v>351140</v>
      </c>
      <c r="J126" s="10">
        <v>351140</v>
      </c>
      <c r="K126" s="10"/>
      <c r="L126" s="9"/>
      <c r="M126" s="62">
        <f t="shared" si="2"/>
        <v>351140</v>
      </c>
    </row>
    <row r="127" spans="2:13" x14ac:dyDescent="0.25">
      <c r="B127" s="74">
        <v>2</v>
      </c>
      <c r="C127" s="74">
        <v>105</v>
      </c>
      <c r="D127" s="57">
        <v>2105</v>
      </c>
      <c r="E127" s="74"/>
      <c r="F127" s="74" t="s">
        <v>9</v>
      </c>
      <c r="G127" s="74" t="s">
        <v>41</v>
      </c>
      <c r="H127" s="75">
        <v>42040.405289351853</v>
      </c>
      <c r="I127" s="10">
        <v>478042</v>
      </c>
      <c r="J127" s="10">
        <v>529780.65</v>
      </c>
      <c r="K127" s="10"/>
      <c r="L127" s="9"/>
      <c r="M127" s="62">
        <f t="shared" si="2"/>
        <v>529780.65</v>
      </c>
    </row>
    <row r="128" spans="2:13" x14ac:dyDescent="0.25">
      <c r="B128" s="74">
        <v>2</v>
      </c>
      <c r="C128" s="74">
        <v>204</v>
      </c>
      <c r="D128" s="57">
        <v>2204</v>
      </c>
      <c r="E128" s="74"/>
      <c r="F128" s="74" t="s">
        <v>9</v>
      </c>
      <c r="G128" s="74" t="s">
        <v>43</v>
      </c>
      <c r="H128" s="75">
        <v>41961.640949074077</v>
      </c>
      <c r="I128" s="10">
        <v>436141</v>
      </c>
      <c r="J128" s="10">
        <v>498363.51</v>
      </c>
      <c r="K128" s="10"/>
      <c r="L128" s="9"/>
      <c r="M128" s="62">
        <f t="shared" si="2"/>
        <v>498363.51</v>
      </c>
    </row>
    <row r="129" spans="2:13" x14ac:dyDescent="0.25">
      <c r="B129" s="74">
        <v>2</v>
      </c>
      <c r="C129" s="74">
        <v>205</v>
      </c>
      <c r="D129" s="89">
        <v>2205</v>
      </c>
      <c r="E129" s="74"/>
      <c r="F129" s="74" t="s">
        <v>20</v>
      </c>
      <c r="G129" s="69"/>
      <c r="H129" s="75"/>
      <c r="I129" s="10"/>
      <c r="J129" s="9"/>
      <c r="K129" s="9"/>
      <c r="L129" s="9"/>
      <c r="M129" s="62">
        <f t="shared" si="2"/>
        <v>0</v>
      </c>
    </row>
    <row r="130" spans="2:13" x14ac:dyDescent="0.25">
      <c r="B130" s="74">
        <v>2</v>
      </c>
      <c r="C130" s="74">
        <v>207</v>
      </c>
      <c r="D130" s="57">
        <v>2207</v>
      </c>
      <c r="E130" s="74"/>
      <c r="F130" s="74" t="s">
        <v>9</v>
      </c>
      <c r="G130" s="74" t="s">
        <v>44</v>
      </c>
      <c r="H130" s="75">
        <v>41689.365046296298</v>
      </c>
      <c r="I130" s="10">
        <v>444420</v>
      </c>
      <c r="J130" s="10">
        <v>528585.07999999996</v>
      </c>
      <c r="K130" s="10"/>
      <c r="L130" s="9"/>
      <c r="M130" s="62">
        <f t="shared" si="2"/>
        <v>528585.07999999996</v>
      </c>
    </row>
    <row r="131" spans="2:13" x14ac:dyDescent="0.25">
      <c r="B131" s="74">
        <v>2</v>
      </c>
      <c r="C131" s="74">
        <v>301</v>
      </c>
      <c r="D131" s="57">
        <v>2301</v>
      </c>
      <c r="E131" s="74"/>
      <c r="F131" s="74" t="s">
        <v>9</v>
      </c>
      <c r="G131" s="74" t="s">
        <v>46</v>
      </c>
      <c r="H131" s="75">
        <v>41689.354074074072</v>
      </c>
      <c r="I131" s="10">
        <v>554676</v>
      </c>
      <c r="J131" s="10">
        <v>621232.73</v>
      </c>
      <c r="K131" s="10"/>
      <c r="L131" s="9"/>
      <c r="M131" s="62">
        <f t="shared" si="2"/>
        <v>621232.73</v>
      </c>
    </row>
    <row r="132" spans="2:13" x14ac:dyDescent="0.25">
      <c r="B132" s="74">
        <v>2</v>
      </c>
      <c r="C132" s="74">
        <v>302</v>
      </c>
      <c r="D132" s="89">
        <v>2302</v>
      </c>
      <c r="E132" s="74"/>
      <c r="F132" s="74" t="s">
        <v>20</v>
      </c>
      <c r="G132" s="69"/>
      <c r="H132" s="75"/>
      <c r="I132" s="10"/>
      <c r="J132" s="9"/>
      <c r="K132" s="9"/>
      <c r="L132" s="9"/>
      <c r="M132" s="62">
        <f t="shared" si="2"/>
        <v>0</v>
      </c>
    </row>
    <row r="133" spans="2:13" x14ac:dyDescent="0.25">
      <c r="B133" s="74">
        <v>2</v>
      </c>
      <c r="C133" s="74">
        <v>303</v>
      </c>
      <c r="D133" s="57">
        <v>2303</v>
      </c>
      <c r="E133" s="74"/>
      <c r="F133" s="74" t="s">
        <v>9</v>
      </c>
      <c r="G133" s="74" t="s">
        <v>47</v>
      </c>
      <c r="H133" s="75">
        <v>41689.354305555556</v>
      </c>
      <c r="I133" s="10">
        <v>396506</v>
      </c>
      <c r="J133" s="10">
        <v>424914.72000000009</v>
      </c>
      <c r="K133" s="10"/>
      <c r="L133" s="9"/>
      <c r="M133" s="62">
        <f t="shared" ref="M133:M155" si="3">SUM(J133,K133,L133)</f>
        <v>424914.72000000009</v>
      </c>
    </row>
    <row r="134" spans="2:13" x14ac:dyDescent="0.25">
      <c r="B134" s="74">
        <v>2</v>
      </c>
      <c r="C134" s="74">
        <v>402</v>
      </c>
      <c r="D134" s="89">
        <v>2402</v>
      </c>
      <c r="E134" s="74"/>
      <c r="F134" s="74" t="s">
        <v>9</v>
      </c>
      <c r="G134" s="69" t="s">
        <v>50</v>
      </c>
      <c r="H134" s="75">
        <v>42891.715763888889</v>
      </c>
      <c r="I134" s="10">
        <v>506100</v>
      </c>
      <c r="J134" s="9">
        <v>506100</v>
      </c>
      <c r="K134" s="9"/>
      <c r="L134" s="9"/>
      <c r="M134" s="62">
        <f t="shared" si="3"/>
        <v>506100</v>
      </c>
    </row>
    <row r="135" spans="2:13" x14ac:dyDescent="0.25">
      <c r="B135" s="74">
        <v>2</v>
      </c>
      <c r="C135" s="74">
        <v>403</v>
      </c>
      <c r="D135" s="89">
        <v>2403</v>
      </c>
      <c r="E135" s="74"/>
      <c r="F135" s="74" t="s">
        <v>9</v>
      </c>
      <c r="G135" s="69" t="s">
        <v>51</v>
      </c>
      <c r="H135" s="75">
        <v>41689.355370370373</v>
      </c>
      <c r="I135" s="10">
        <v>405025</v>
      </c>
      <c r="J135" s="9">
        <v>480846.39</v>
      </c>
      <c r="K135" s="9"/>
      <c r="L135" s="9"/>
      <c r="M135" s="62">
        <f t="shared" si="3"/>
        <v>480846.39</v>
      </c>
    </row>
    <row r="136" spans="2:13" x14ac:dyDescent="0.25">
      <c r="B136" s="74">
        <v>2</v>
      </c>
      <c r="C136" s="74">
        <v>502</v>
      </c>
      <c r="D136" s="89">
        <v>2502</v>
      </c>
      <c r="E136" s="74"/>
      <c r="F136" s="74" t="s">
        <v>9</v>
      </c>
      <c r="G136" s="69" t="s">
        <v>53</v>
      </c>
      <c r="H136" s="75">
        <v>41810.457395833335</v>
      </c>
      <c r="I136" s="10">
        <v>543210</v>
      </c>
      <c r="J136" s="9">
        <v>624867.77</v>
      </c>
      <c r="K136" s="9"/>
      <c r="L136" s="9"/>
      <c r="M136" s="62">
        <f t="shared" si="3"/>
        <v>624867.77</v>
      </c>
    </row>
    <row r="137" spans="2:13" x14ac:dyDescent="0.25">
      <c r="B137" s="74">
        <v>2</v>
      </c>
      <c r="C137" s="74">
        <v>604</v>
      </c>
      <c r="D137" s="89">
        <v>2604</v>
      </c>
      <c r="E137" s="74"/>
      <c r="F137" s="74" t="s">
        <v>9</v>
      </c>
      <c r="G137" s="69" t="s">
        <v>58</v>
      </c>
      <c r="H137" s="75">
        <v>41767.733460648145</v>
      </c>
      <c r="I137" s="10">
        <v>437716</v>
      </c>
      <c r="J137" s="9">
        <v>481367.24</v>
      </c>
      <c r="K137" s="9"/>
      <c r="L137" s="9"/>
      <c r="M137" s="62">
        <f t="shared" si="3"/>
        <v>481367.24</v>
      </c>
    </row>
    <row r="138" spans="2:13" x14ac:dyDescent="0.25">
      <c r="B138" s="74">
        <v>2</v>
      </c>
      <c r="C138" s="74">
        <v>702</v>
      </c>
      <c r="D138" s="89">
        <v>2702</v>
      </c>
      <c r="E138" s="74"/>
      <c r="F138" s="74" t="s">
        <v>20</v>
      </c>
      <c r="G138" s="69"/>
      <c r="H138" s="75"/>
      <c r="I138" s="10"/>
      <c r="J138" s="9"/>
      <c r="K138" s="9"/>
      <c r="L138" s="9"/>
      <c r="M138" s="62">
        <f t="shared" si="3"/>
        <v>0</v>
      </c>
    </row>
    <row r="139" spans="2:13" x14ac:dyDescent="0.25">
      <c r="B139" s="74">
        <v>2</v>
      </c>
      <c r="C139" s="74">
        <v>703</v>
      </c>
      <c r="D139" s="89">
        <v>2703</v>
      </c>
      <c r="E139" s="74"/>
      <c r="F139" s="74" t="s">
        <v>9</v>
      </c>
      <c r="G139" s="69" t="s">
        <v>59</v>
      </c>
      <c r="H139" s="75">
        <v>41996.66337962963</v>
      </c>
      <c r="I139" s="10">
        <v>653356.04</v>
      </c>
      <c r="J139" s="9">
        <v>740768.23</v>
      </c>
      <c r="K139" s="9"/>
      <c r="L139" s="9"/>
      <c r="M139" s="62">
        <f t="shared" si="3"/>
        <v>740768.23</v>
      </c>
    </row>
    <row r="140" spans="2:13" x14ac:dyDescent="0.25">
      <c r="B140" s="74">
        <v>2</v>
      </c>
      <c r="C140" s="74">
        <v>705</v>
      </c>
      <c r="D140" s="89">
        <v>2705</v>
      </c>
      <c r="E140" s="74"/>
      <c r="F140" s="74" t="s">
        <v>20</v>
      </c>
      <c r="G140" s="69"/>
      <c r="H140" s="75"/>
      <c r="I140" s="10"/>
      <c r="J140" s="9"/>
      <c r="K140" s="9"/>
      <c r="L140" s="9"/>
      <c r="M140" s="62">
        <f t="shared" si="3"/>
        <v>0</v>
      </c>
    </row>
    <row r="141" spans="2:13" x14ac:dyDescent="0.25">
      <c r="B141" s="74">
        <v>3</v>
      </c>
      <c r="C141" s="74">
        <v>101</v>
      </c>
      <c r="D141" s="89">
        <v>3101</v>
      </c>
      <c r="E141" s="74"/>
      <c r="F141" s="74" t="s">
        <v>9</v>
      </c>
      <c r="G141" s="69" t="s">
        <v>60</v>
      </c>
      <c r="H141" s="75">
        <v>41689.356145833335</v>
      </c>
      <c r="I141" s="10">
        <v>521894</v>
      </c>
      <c r="J141" s="9">
        <v>622615.82999999996</v>
      </c>
      <c r="K141" s="9"/>
      <c r="L141" s="9"/>
      <c r="M141" s="62">
        <f t="shared" si="3"/>
        <v>622615.82999999996</v>
      </c>
    </row>
    <row r="142" spans="2:13" x14ac:dyDescent="0.25">
      <c r="B142" s="74">
        <v>3</v>
      </c>
      <c r="C142" s="74">
        <v>102</v>
      </c>
      <c r="D142" s="89">
        <v>3102</v>
      </c>
      <c r="E142" s="74"/>
      <c r="F142" s="74" t="s">
        <v>9</v>
      </c>
      <c r="G142" s="69" t="s">
        <v>61</v>
      </c>
      <c r="H142" s="75">
        <v>41751.644432870373</v>
      </c>
      <c r="I142" s="10">
        <v>514620</v>
      </c>
      <c r="J142" s="9">
        <v>579804.21</v>
      </c>
      <c r="K142" s="9"/>
      <c r="L142" s="9"/>
      <c r="M142" s="62">
        <f t="shared" si="3"/>
        <v>579804.21</v>
      </c>
    </row>
    <row r="143" spans="2:13" x14ac:dyDescent="0.25">
      <c r="B143" s="74">
        <v>3</v>
      </c>
      <c r="C143" s="74">
        <v>103</v>
      </c>
      <c r="D143" s="89">
        <v>3103</v>
      </c>
      <c r="E143" s="74"/>
      <c r="F143" s="74" t="s">
        <v>9</v>
      </c>
      <c r="G143" s="69" t="s">
        <v>62</v>
      </c>
      <c r="H143" s="75">
        <v>41689.356458333335</v>
      </c>
      <c r="I143" s="10">
        <v>394786</v>
      </c>
      <c r="J143" s="9">
        <v>444133.1</v>
      </c>
      <c r="K143" s="9"/>
      <c r="L143" s="9"/>
      <c r="M143" s="62">
        <f t="shared" si="3"/>
        <v>444133.1</v>
      </c>
    </row>
    <row r="144" spans="2:13" x14ac:dyDescent="0.25">
      <c r="B144" s="74">
        <v>3</v>
      </c>
      <c r="C144" s="74">
        <v>104</v>
      </c>
      <c r="D144" s="89">
        <v>3104</v>
      </c>
      <c r="E144" s="74"/>
      <c r="F144" s="74" t="s">
        <v>9</v>
      </c>
      <c r="G144" s="69" t="s">
        <v>63</v>
      </c>
      <c r="H144" s="75">
        <v>42276.426041666666</v>
      </c>
      <c r="I144" s="10">
        <v>434037</v>
      </c>
      <c r="J144" s="9">
        <v>468870.63999999996</v>
      </c>
      <c r="K144" s="9"/>
      <c r="L144" s="9"/>
      <c r="M144" s="62">
        <f t="shared" si="3"/>
        <v>468870.63999999996</v>
      </c>
    </row>
    <row r="145" spans="2:13" x14ac:dyDescent="0.25">
      <c r="B145" s="74">
        <v>3</v>
      </c>
      <c r="C145" s="74">
        <v>203</v>
      </c>
      <c r="D145" s="89">
        <v>3203</v>
      </c>
      <c r="E145" s="74"/>
      <c r="F145" s="74" t="s">
        <v>9</v>
      </c>
      <c r="G145" s="69" t="s">
        <v>67</v>
      </c>
      <c r="H145" s="75">
        <v>41689.357557870368</v>
      </c>
      <c r="I145" s="10">
        <v>388453</v>
      </c>
      <c r="J145" s="9">
        <v>458816.16</v>
      </c>
      <c r="K145" s="9"/>
      <c r="L145" s="9"/>
      <c r="M145" s="62">
        <f t="shared" si="3"/>
        <v>458816.16</v>
      </c>
    </row>
    <row r="146" spans="2:13" x14ac:dyDescent="0.25">
      <c r="B146" s="74">
        <v>3</v>
      </c>
      <c r="C146" s="74">
        <v>204</v>
      </c>
      <c r="D146" s="89">
        <v>3204</v>
      </c>
      <c r="E146" s="74">
        <v>60.24</v>
      </c>
      <c r="F146" s="74" t="s">
        <v>9</v>
      </c>
      <c r="G146" s="69" t="s">
        <v>68</v>
      </c>
      <c r="H146" s="75">
        <v>43200.633900462963</v>
      </c>
      <c r="I146" s="10">
        <v>344148</v>
      </c>
      <c r="J146" s="9">
        <v>344698</v>
      </c>
      <c r="K146" s="9"/>
      <c r="L146" s="9"/>
      <c r="M146" s="62">
        <f t="shared" si="3"/>
        <v>344698</v>
      </c>
    </row>
    <row r="147" spans="2:13" x14ac:dyDescent="0.25">
      <c r="B147" s="74">
        <v>3</v>
      </c>
      <c r="C147" s="74">
        <v>207</v>
      </c>
      <c r="D147" s="89">
        <v>3207</v>
      </c>
      <c r="E147" s="74"/>
      <c r="F147" s="74" t="s">
        <v>9</v>
      </c>
      <c r="G147" s="69" t="s">
        <v>70</v>
      </c>
      <c r="H147" s="75">
        <v>41689.358263888891</v>
      </c>
      <c r="I147" s="10">
        <v>456115</v>
      </c>
      <c r="J147" s="9">
        <v>553506.59</v>
      </c>
      <c r="K147" s="9"/>
      <c r="L147" s="9"/>
      <c r="M147" s="62">
        <f t="shared" si="3"/>
        <v>553506.59</v>
      </c>
    </row>
    <row r="148" spans="2:13" x14ac:dyDescent="0.25">
      <c r="B148" s="74">
        <v>3</v>
      </c>
      <c r="C148" s="74">
        <v>301</v>
      </c>
      <c r="D148" s="89">
        <v>3301</v>
      </c>
      <c r="E148" s="74"/>
      <c r="F148" s="74" t="s">
        <v>9</v>
      </c>
      <c r="G148" s="69" t="s">
        <v>72</v>
      </c>
      <c r="H148" s="75">
        <v>41969.793958333335</v>
      </c>
      <c r="I148" s="10">
        <v>504882</v>
      </c>
      <c r="J148" s="9">
        <v>565112.9</v>
      </c>
      <c r="K148" s="9"/>
      <c r="L148" s="9"/>
      <c r="M148" s="62">
        <f t="shared" si="3"/>
        <v>565112.9</v>
      </c>
    </row>
    <row r="149" spans="2:13" x14ac:dyDescent="0.25">
      <c r="B149" s="74">
        <v>3</v>
      </c>
      <c r="C149" s="74">
        <v>302</v>
      </c>
      <c r="D149" s="89">
        <v>3302</v>
      </c>
      <c r="E149" s="74"/>
      <c r="F149" s="74" t="s">
        <v>20</v>
      </c>
      <c r="G149" s="69"/>
      <c r="H149" s="75"/>
      <c r="I149" s="10"/>
      <c r="J149" s="9"/>
      <c r="K149" s="9"/>
      <c r="L149" s="9"/>
      <c r="M149" s="62">
        <f t="shared" si="3"/>
        <v>0</v>
      </c>
    </row>
    <row r="150" spans="2:13" x14ac:dyDescent="0.25">
      <c r="B150" s="74">
        <v>3</v>
      </c>
      <c r="C150" s="74">
        <v>307</v>
      </c>
      <c r="D150" s="89">
        <v>3307</v>
      </c>
      <c r="E150" s="74"/>
      <c r="F150" s="74" t="s">
        <v>9</v>
      </c>
      <c r="G150" s="69" t="s">
        <v>74</v>
      </c>
      <c r="H150" s="75">
        <v>42866.75744212963</v>
      </c>
      <c r="I150" s="10">
        <v>461487.88</v>
      </c>
      <c r="J150" s="9">
        <v>461487.88</v>
      </c>
      <c r="K150" s="9"/>
      <c r="L150" s="9"/>
      <c r="M150" s="62">
        <f t="shared" si="3"/>
        <v>461487.88</v>
      </c>
    </row>
    <row r="151" spans="2:13" x14ac:dyDescent="0.25">
      <c r="B151" s="74">
        <v>3</v>
      </c>
      <c r="C151" s="74">
        <v>308</v>
      </c>
      <c r="D151" s="89">
        <v>3308</v>
      </c>
      <c r="E151" s="74"/>
      <c r="F151" s="74" t="s">
        <v>9</v>
      </c>
      <c r="G151" s="69" t="s">
        <v>75</v>
      </c>
      <c r="H151" s="75">
        <v>41689.359930555554</v>
      </c>
      <c r="I151" s="10">
        <v>445014</v>
      </c>
      <c r="J151" s="9">
        <v>495544.51999999984</v>
      </c>
      <c r="K151" s="9"/>
      <c r="L151" s="9"/>
      <c r="M151" s="62">
        <f t="shared" si="3"/>
        <v>495544.51999999984</v>
      </c>
    </row>
    <row r="152" spans="2:13" x14ac:dyDescent="0.25">
      <c r="B152" s="74">
        <v>3</v>
      </c>
      <c r="C152" s="74">
        <v>407</v>
      </c>
      <c r="D152" s="89">
        <v>3407</v>
      </c>
      <c r="E152" s="74"/>
      <c r="F152" s="74" t="s">
        <v>9</v>
      </c>
      <c r="G152" s="69" t="s">
        <v>78</v>
      </c>
      <c r="H152" s="75">
        <v>41708.754467592589</v>
      </c>
      <c r="I152" s="10">
        <v>458239</v>
      </c>
      <c r="J152" s="9">
        <v>521461.77999999997</v>
      </c>
      <c r="K152" s="9"/>
      <c r="L152" s="9"/>
      <c r="M152" s="62">
        <f t="shared" si="3"/>
        <v>521461.77999999997</v>
      </c>
    </row>
    <row r="153" spans="2:13" x14ac:dyDescent="0.25">
      <c r="B153" s="74">
        <v>3</v>
      </c>
      <c r="C153" s="74">
        <v>501</v>
      </c>
      <c r="D153" s="89">
        <v>3501</v>
      </c>
      <c r="E153" s="74"/>
      <c r="F153" s="74" t="s">
        <v>20</v>
      </c>
      <c r="G153" s="69"/>
      <c r="H153" s="75"/>
      <c r="I153" s="10"/>
      <c r="J153" s="9"/>
      <c r="K153" s="9"/>
      <c r="L153" s="9"/>
      <c r="M153" s="62">
        <f t="shared" si="3"/>
        <v>0</v>
      </c>
    </row>
    <row r="154" spans="2:13" x14ac:dyDescent="0.25">
      <c r="B154" s="74">
        <v>3</v>
      </c>
      <c r="C154" s="74">
        <v>502</v>
      </c>
      <c r="D154" s="89">
        <v>3502</v>
      </c>
      <c r="E154" s="74"/>
      <c r="F154" s="74" t="s">
        <v>20</v>
      </c>
      <c r="G154" s="69"/>
      <c r="H154" s="75"/>
      <c r="I154" s="10"/>
      <c r="J154" s="9"/>
      <c r="K154" s="9"/>
      <c r="L154" s="9"/>
      <c r="M154" s="62">
        <f t="shared" si="3"/>
        <v>0</v>
      </c>
    </row>
    <row r="155" spans="2:13" x14ac:dyDescent="0.25">
      <c r="B155" s="74">
        <v>3</v>
      </c>
      <c r="C155" s="74">
        <v>505</v>
      </c>
      <c r="D155" s="89">
        <v>3505</v>
      </c>
      <c r="E155" s="74"/>
      <c r="F155" s="74" t="s">
        <v>20</v>
      </c>
      <c r="G155" s="69"/>
      <c r="H155" s="75"/>
      <c r="I155" s="10"/>
      <c r="J155" s="9"/>
      <c r="K155" s="9"/>
      <c r="L155" s="9"/>
      <c r="M155" s="62">
        <f t="shared" si="3"/>
        <v>0</v>
      </c>
    </row>
    <row r="156" spans="2:13" x14ac:dyDescent="0.25">
      <c r="B156" s="76"/>
      <c r="C156" s="76"/>
      <c r="D156" s="76"/>
      <c r="F156" s="76"/>
      <c r="G156" s="76"/>
      <c r="H156" s="77"/>
      <c r="I156" s="11"/>
      <c r="J156" s="11"/>
      <c r="K156" s="67"/>
    </row>
    <row r="157" spans="2:13" x14ac:dyDescent="0.25">
      <c r="K157" s="67"/>
    </row>
    <row r="158" spans="2:13" x14ac:dyDescent="0.25">
      <c r="K158" s="67"/>
    </row>
    <row r="159" spans="2:13" x14ac:dyDescent="0.25">
      <c r="K159" s="67"/>
    </row>
    <row r="160" spans="2:13" x14ac:dyDescent="0.25">
      <c r="K160" s="67"/>
    </row>
    <row r="161" spans="11:11" x14ac:dyDescent="0.25">
      <c r="K161" s="67"/>
    </row>
    <row r="162" spans="11:11" x14ac:dyDescent="0.25">
      <c r="K162" s="67"/>
    </row>
    <row r="163" spans="11:11" x14ac:dyDescent="0.25">
      <c r="K163" s="67"/>
    </row>
    <row r="164" spans="11:11" x14ac:dyDescent="0.25">
      <c r="K164" s="67"/>
    </row>
    <row r="165" spans="11:11" x14ac:dyDescent="0.25">
      <c r="K165" s="67"/>
    </row>
    <row r="166" spans="11:11" x14ac:dyDescent="0.25">
      <c r="K166" s="67"/>
    </row>
  </sheetData>
  <autoFilter ref="B3:M155" xr:uid="{A0832EC9-89E8-496F-84FF-68F3F60A19C7}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B6CCA-8625-4327-8086-6849C69C9D9C}">
  <sheetPr>
    <tabColor rgb="FFFF0000"/>
  </sheetPr>
  <dimension ref="B1:M166"/>
  <sheetViews>
    <sheetView zoomScale="80" zoomScaleNormal="80" workbookViewId="0">
      <selection activeCell="L12" sqref="L12"/>
    </sheetView>
  </sheetViews>
  <sheetFormatPr defaultRowHeight="15" x14ac:dyDescent="0.25"/>
  <cols>
    <col min="2" max="2" width="5.28515625" style="56" bestFit="1" customWidth="1"/>
    <col min="3" max="3" width="7.85546875" style="56" bestFit="1" customWidth="1"/>
    <col min="4" max="4" width="7.85546875" style="56" customWidth="1"/>
    <col min="5" max="5" width="11.140625" style="56" customWidth="1"/>
    <col min="6" max="6" width="10" style="56" bestFit="1" customWidth="1"/>
    <col min="7" max="7" width="51.42578125" style="56" customWidth="1"/>
    <col min="8" max="8" width="14.85546875" style="36" customWidth="1"/>
    <col min="9" max="9" width="24.5703125" style="7" bestFit="1" customWidth="1"/>
    <col min="10" max="10" width="18.42578125" style="7" customWidth="1"/>
    <col min="11" max="11" width="18.28515625" style="11" bestFit="1" customWidth="1"/>
    <col min="12" max="12" width="17.42578125" style="7" bestFit="1" customWidth="1"/>
    <col min="13" max="13" width="17.42578125" style="56" bestFit="1" customWidth="1"/>
  </cols>
  <sheetData>
    <row r="1" spans="2:13" x14ac:dyDescent="0.25">
      <c r="G1" s="11"/>
      <c r="H1" s="17"/>
      <c r="I1" s="11"/>
      <c r="J1" s="11"/>
      <c r="L1" s="11"/>
    </row>
    <row r="2" spans="2:13" x14ac:dyDescent="0.25">
      <c r="J2" s="1">
        <f>SUBTOTAL(9,J4:J155)</f>
        <v>30717008.979999993</v>
      </c>
      <c r="K2" s="1">
        <f t="shared" ref="K2:M2" si="0">SUBTOTAL(9,K4:K155)</f>
        <v>10139511.440000001</v>
      </c>
      <c r="L2" s="1">
        <f t="shared" si="0"/>
        <v>53194313.04795181</v>
      </c>
      <c r="M2" s="1">
        <f t="shared" si="0"/>
        <v>94050833.467951789</v>
      </c>
    </row>
    <row r="3" spans="2:13" x14ac:dyDescent="0.25">
      <c r="B3" s="2" t="s">
        <v>137</v>
      </c>
      <c r="C3" s="2" t="s">
        <v>138</v>
      </c>
      <c r="D3" s="2" t="s">
        <v>182</v>
      </c>
      <c r="E3" s="2" t="s">
        <v>1</v>
      </c>
      <c r="F3" s="2" t="s">
        <v>2</v>
      </c>
      <c r="G3" s="55" t="s">
        <v>249</v>
      </c>
      <c r="H3" s="5" t="s">
        <v>81</v>
      </c>
      <c r="I3" s="8" t="s">
        <v>4</v>
      </c>
      <c r="J3" s="8" t="s">
        <v>136</v>
      </c>
      <c r="K3" s="8" t="s">
        <v>135</v>
      </c>
      <c r="L3" s="8" t="s">
        <v>142</v>
      </c>
      <c r="M3" s="8" t="s">
        <v>5</v>
      </c>
    </row>
    <row r="4" spans="2:13" x14ac:dyDescent="0.25">
      <c r="B4" s="3">
        <v>1</v>
      </c>
      <c r="C4" s="3">
        <v>101</v>
      </c>
      <c r="D4" s="52">
        <v>1101</v>
      </c>
      <c r="E4" s="3">
        <v>77.67</v>
      </c>
      <c r="F4" s="14" t="s">
        <v>6</v>
      </c>
      <c r="G4" s="3"/>
      <c r="H4" s="6"/>
      <c r="I4" s="9"/>
      <c r="J4" s="9"/>
      <c r="K4" s="9"/>
      <c r="L4" s="9">
        <v>841704.83770711895</v>
      </c>
      <c r="M4" s="62">
        <f>SUM(J4,K4,L4)</f>
        <v>841704.83770711895</v>
      </c>
    </row>
    <row r="5" spans="2:13" x14ac:dyDescent="0.25">
      <c r="B5" s="14">
        <v>1</v>
      </c>
      <c r="C5" s="14">
        <v>102</v>
      </c>
      <c r="D5" s="52">
        <v>1102</v>
      </c>
      <c r="E5" s="14">
        <v>77.67</v>
      </c>
      <c r="F5" s="14" t="s">
        <v>9</v>
      </c>
      <c r="G5" s="3" t="s">
        <v>8</v>
      </c>
      <c r="H5" s="15">
        <v>43112.407025462962</v>
      </c>
      <c r="I5" s="10">
        <v>535336</v>
      </c>
      <c r="J5" s="10">
        <v>535336</v>
      </c>
      <c r="K5" s="9"/>
      <c r="L5" s="9"/>
      <c r="M5" s="62">
        <f t="shared" ref="M5:M68" si="1">SUM(J5,K5,L5)</f>
        <v>535336</v>
      </c>
    </row>
    <row r="6" spans="2:13" x14ac:dyDescent="0.25">
      <c r="B6" s="14">
        <v>1</v>
      </c>
      <c r="C6" s="14">
        <v>106</v>
      </c>
      <c r="D6" s="52">
        <v>1106</v>
      </c>
      <c r="E6" s="14">
        <v>77.67</v>
      </c>
      <c r="F6" s="14" t="s">
        <v>134</v>
      </c>
      <c r="G6" s="3"/>
      <c r="H6" s="15"/>
      <c r="I6" s="10"/>
      <c r="J6" s="9"/>
      <c r="K6" s="9"/>
      <c r="L6" s="9">
        <v>756613.47766103083</v>
      </c>
      <c r="M6" s="62">
        <f t="shared" si="1"/>
        <v>756613.47766103083</v>
      </c>
    </row>
    <row r="7" spans="2:13" x14ac:dyDescent="0.25">
      <c r="B7" s="14">
        <v>1</v>
      </c>
      <c r="C7" s="14">
        <v>206</v>
      </c>
      <c r="D7" s="52">
        <v>1206</v>
      </c>
      <c r="E7" s="14">
        <v>77.67</v>
      </c>
      <c r="F7" s="14" t="s">
        <v>6</v>
      </c>
      <c r="G7" s="3"/>
      <c r="H7" s="15"/>
      <c r="I7" s="10"/>
      <c r="J7" s="9"/>
      <c r="K7" s="9"/>
      <c r="L7" s="9">
        <v>868313.68607846939</v>
      </c>
      <c r="M7" s="62">
        <f t="shared" si="1"/>
        <v>868313.68607846939</v>
      </c>
    </row>
    <row r="8" spans="2:13" x14ac:dyDescent="0.25">
      <c r="B8" s="14">
        <v>1</v>
      </c>
      <c r="C8" s="14">
        <v>301</v>
      </c>
      <c r="D8" s="52">
        <v>1301</v>
      </c>
      <c r="E8" s="14">
        <v>77.67</v>
      </c>
      <c r="F8" s="14" t="s">
        <v>6</v>
      </c>
      <c r="G8" s="3"/>
      <c r="H8" s="15"/>
      <c r="I8" s="10"/>
      <c r="J8" s="9"/>
      <c r="K8" s="9"/>
      <c r="L8" s="9">
        <v>764644.16258465871</v>
      </c>
      <c r="M8" s="62">
        <f t="shared" si="1"/>
        <v>764644.16258465871</v>
      </c>
    </row>
    <row r="9" spans="2:13" x14ac:dyDescent="0.25">
      <c r="B9" s="14">
        <v>1</v>
      </c>
      <c r="C9" s="14">
        <v>306</v>
      </c>
      <c r="D9" s="52">
        <v>1306</v>
      </c>
      <c r="E9" s="14">
        <v>77.67</v>
      </c>
      <c r="F9" s="14" t="s">
        <v>134</v>
      </c>
      <c r="G9" s="3"/>
      <c r="H9" s="15"/>
      <c r="I9" s="10"/>
      <c r="J9" s="9"/>
      <c r="K9" s="9"/>
      <c r="L9" s="9">
        <v>780013.89449590805</v>
      </c>
      <c r="M9" s="62">
        <f t="shared" si="1"/>
        <v>780013.89449590805</v>
      </c>
    </row>
    <row r="10" spans="2:13" x14ac:dyDescent="0.25">
      <c r="B10" s="14">
        <v>1</v>
      </c>
      <c r="C10" s="14">
        <v>401</v>
      </c>
      <c r="D10" s="57">
        <v>1401</v>
      </c>
      <c r="E10" s="14"/>
      <c r="F10" s="14" t="s">
        <v>7</v>
      </c>
      <c r="G10" s="14" t="s">
        <v>27</v>
      </c>
      <c r="H10" s="15">
        <v>42200.442372685182</v>
      </c>
      <c r="I10" s="10">
        <v>647675</v>
      </c>
      <c r="J10" s="10">
        <v>239478.27</v>
      </c>
      <c r="K10" s="10">
        <v>613932.22</v>
      </c>
      <c r="L10" s="9"/>
      <c r="M10" s="62">
        <f t="shared" si="1"/>
        <v>853410.49</v>
      </c>
    </row>
    <row r="11" spans="2:13" x14ac:dyDescent="0.25">
      <c r="B11" s="14">
        <v>1</v>
      </c>
      <c r="C11" s="14">
        <v>402</v>
      </c>
      <c r="D11" s="52">
        <v>1402</v>
      </c>
      <c r="E11" s="14">
        <v>77.67</v>
      </c>
      <c r="F11" s="14" t="s">
        <v>6</v>
      </c>
      <c r="G11" s="3"/>
      <c r="H11" s="15"/>
      <c r="I11" s="10"/>
      <c r="J11" s="9"/>
      <c r="K11" s="9"/>
      <c r="L11" s="9">
        <v>753174.50014588889</v>
      </c>
      <c r="M11" s="62">
        <f t="shared" si="1"/>
        <v>753174.50014588889</v>
      </c>
    </row>
    <row r="12" spans="2:13" x14ac:dyDescent="0.25">
      <c r="B12" s="14">
        <v>1</v>
      </c>
      <c r="C12" s="14">
        <v>403</v>
      </c>
      <c r="D12" s="57">
        <v>1403</v>
      </c>
      <c r="E12" s="14">
        <v>65.2</v>
      </c>
      <c r="F12" s="14" t="s">
        <v>7</v>
      </c>
      <c r="G12" s="14" t="s">
        <v>189</v>
      </c>
      <c r="H12" s="15">
        <v>43433</v>
      </c>
      <c r="I12" s="58">
        <v>349074</v>
      </c>
      <c r="J12" s="10">
        <v>80074</v>
      </c>
      <c r="K12" s="10">
        <v>290678.96999999997</v>
      </c>
      <c r="L12" s="9"/>
      <c r="M12" s="62">
        <f t="shared" si="1"/>
        <v>370752.97</v>
      </c>
    </row>
    <row r="13" spans="2:13" x14ac:dyDescent="0.25">
      <c r="B13" s="14">
        <v>1</v>
      </c>
      <c r="C13" s="14">
        <v>405</v>
      </c>
      <c r="D13" s="52">
        <v>1405</v>
      </c>
      <c r="E13" s="14">
        <v>77.67</v>
      </c>
      <c r="F13" s="14" t="s">
        <v>6</v>
      </c>
      <c r="G13" s="3"/>
      <c r="H13" s="15"/>
      <c r="I13" s="10"/>
      <c r="J13" s="9"/>
      <c r="K13" s="9"/>
      <c r="L13" s="9">
        <v>768313.68607846939</v>
      </c>
      <c r="M13" s="62">
        <f t="shared" si="1"/>
        <v>768313.68607846939</v>
      </c>
    </row>
    <row r="14" spans="2:13" x14ac:dyDescent="0.25">
      <c r="B14" s="14">
        <v>1</v>
      </c>
      <c r="C14" s="14">
        <v>406</v>
      </c>
      <c r="D14" s="52">
        <v>1406</v>
      </c>
      <c r="E14" s="14">
        <v>77.67</v>
      </c>
      <c r="F14" s="14" t="s">
        <v>134</v>
      </c>
      <c r="G14" s="3"/>
      <c r="H14" s="15"/>
      <c r="I14" s="10"/>
      <c r="J14" s="9"/>
      <c r="K14" s="9"/>
      <c r="L14" s="9">
        <v>791714.10291334661</v>
      </c>
      <c r="M14" s="62">
        <f t="shared" si="1"/>
        <v>791714.10291334661</v>
      </c>
    </row>
    <row r="15" spans="2:13" x14ac:dyDescent="0.25">
      <c r="B15" s="14">
        <v>1</v>
      </c>
      <c r="C15" s="14">
        <v>501</v>
      </c>
      <c r="D15" s="52">
        <v>1501</v>
      </c>
      <c r="E15" s="14">
        <v>77.67</v>
      </c>
      <c r="F15" s="14" t="s">
        <v>6</v>
      </c>
      <c r="G15" s="3"/>
      <c r="H15" s="15"/>
      <c r="I15" s="10"/>
      <c r="J15" s="9"/>
      <c r="K15" s="9"/>
      <c r="L15" s="9">
        <v>787583.48746219848</v>
      </c>
      <c r="M15" s="62">
        <f t="shared" si="1"/>
        <v>787583.48746219848</v>
      </c>
    </row>
    <row r="16" spans="2:13" x14ac:dyDescent="0.25">
      <c r="B16" s="14">
        <v>1</v>
      </c>
      <c r="C16" s="14">
        <v>502</v>
      </c>
      <c r="D16" s="52">
        <v>1502</v>
      </c>
      <c r="E16" s="14">
        <v>77.67</v>
      </c>
      <c r="F16" s="14" t="s">
        <v>6</v>
      </c>
      <c r="G16" s="3"/>
      <c r="H16" s="15"/>
      <c r="I16" s="10"/>
      <c r="J16" s="9"/>
      <c r="K16" s="9"/>
      <c r="L16" s="9">
        <v>764305.15778351296</v>
      </c>
      <c r="M16" s="62">
        <f t="shared" si="1"/>
        <v>764305.15778351296</v>
      </c>
    </row>
    <row r="17" spans="2:13" x14ac:dyDescent="0.25">
      <c r="B17" s="14">
        <v>1</v>
      </c>
      <c r="C17" s="14">
        <v>503</v>
      </c>
      <c r="D17" s="57">
        <v>1503</v>
      </c>
      <c r="E17" s="14">
        <v>65.2</v>
      </c>
      <c r="F17" s="14" t="s">
        <v>9</v>
      </c>
      <c r="G17" s="14" t="s">
        <v>31</v>
      </c>
      <c r="H17" s="15">
        <v>43217.713831018518</v>
      </c>
      <c r="I17" s="10">
        <v>400260</v>
      </c>
      <c r="J17" s="10">
        <v>400260</v>
      </c>
      <c r="K17" s="10"/>
      <c r="L17" s="9"/>
      <c r="M17" s="62">
        <f t="shared" si="1"/>
        <v>400260</v>
      </c>
    </row>
    <row r="18" spans="2:13" x14ac:dyDescent="0.25">
      <c r="B18" s="14">
        <v>1</v>
      </c>
      <c r="C18" s="14">
        <v>504</v>
      </c>
      <c r="D18" s="52">
        <v>1504</v>
      </c>
      <c r="E18" s="14">
        <v>65.2</v>
      </c>
      <c r="F18" s="14" t="s">
        <v>134</v>
      </c>
      <c r="G18" s="3"/>
      <c r="H18" s="15"/>
      <c r="I18" s="10"/>
      <c r="J18" s="9"/>
      <c r="K18" s="9"/>
      <c r="L18" s="9">
        <v>641595.16270741646</v>
      </c>
      <c r="M18" s="62">
        <f t="shared" si="1"/>
        <v>641595.16270741646</v>
      </c>
    </row>
    <row r="19" spans="2:13" x14ac:dyDescent="0.25">
      <c r="B19" s="14">
        <v>1</v>
      </c>
      <c r="C19" s="14">
        <v>505</v>
      </c>
      <c r="D19" s="52">
        <v>1505</v>
      </c>
      <c r="E19" s="14">
        <v>77.67</v>
      </c>
      <c r="F19" s="14" t="s">
        <v>6</v>
      </c>
      <c r="G19" s="3"/>
      <c r="H19" s="15"/>
      <c r="I19" s="10"/>
      <c r="J19" s="9"/>
      <c r="K19" s="9"/>
      <c r="L19" s="9">
        <v>779668.07552790502</v>
      </c>
      <c r="M19" s="62">
        <f t="shared" si="1"/>
        <v>779668.07552790502</v>
      </c>
    </row>
    <row r="20" spans="2:13" x14ac:dyDescent="0.25">
      <c r="B20" s="14">
        <v>1</v>
      </c>
      <c r="C20" s="14">
        <v>506</v>
      </c>
      <c r="D20" s="52">
        <v>1506</v>
      </c>
      <c r="E20" s="14">
        <v>77.67</v>
      </c>
      <c r="F20" s="14" t="s">
        <v>6</v>
      </c>
      <c r="G20" s="3"/>
      <c r="H20" s="15"/>
      <c r="I20" s="10"/>
      <c r="J20" s="9"/>
      <c r="K20" s="9"/>
      <c r="L20" s="9">
        <v>803414.31133078528</v>
      </c>
      <c r="M20" s="62">
        <f t="shared" si="1"/>
        <v>803414.31133078528</v>
      </c>
    </row>
    <row r="21" spans="2:13" x14ac:dyDescent="0.25">
      <c r="B21" s="14">
        <v>1</v>
      </c>
      <c r="C21" s="14">
        <v>601</v>
      </c>
      <c r="D21" s="52">
        <v>1601</v>
      </c>
      <c r="E21" s="14">
        <v>77.67</v>
      </c>
      <c r="F21" s="14" t="s">
        <v>6</v>
      </c>
      <c r="G21" s="3"/>
      <c r="H21" s="15"/>
      <c r="I21" s="10"/>
      <c r="J21" s="9"/>
      <c r="K21" s="9"/>
      <c r="L21" s="9">
        <v>799053.1499009683</v>
      </c>
      <c r="M21" s="62">
        <f t="shared" si="1"/>
        <v>799053.1499009683</v>
      </c>
    </row>
    <row r="22" spans="2:13" x14ac:dyDescent="0.25">
      <c r="B22" s="14">
        <v>1</v>
      </c>
      <c r="C22" s="14">
        <v>602</v>
      </c>
      <c r="D22" s="52">
        <v>1602</v>
      </c>
      <c r="E22" s="14">
        <v>77.67</v>
      </c>
      <c r="F22" s="14" t="s">
        <v>6</v>
      </c>
      <c r="G22" s="3"/>
      <c r="H22" s="15"/>
      <c r="I22" s="10"/>
      <c r="J22" s="9"/>
      <c r="K22" s="9"/>
      <c r="L22" s="9">
        <v>775435.81542113679</v>
      </c>
      <c r="M22" s="62">
        <f t="shared" si="1"/>
        <v>775435.81542113679</v>
      </c>
    </row>
    <row r="23" spans="2:13" x14ac:dyDescent="0.25">
      <c r="B23" s="14">
        <v>1</v>
      </c>
      <c r="C23" s="14">
        <v>603</v>
      </c>
      <c r="D23" s="52">
        <v>1603</v>
      </c>
      <c r="E23" s="14">
        <v>65.2</v>
      </c>
      <c r="F23" s="14" t="s">
        <v>134</v>
      </c>
      <c r="G23" s="3"/>
      <c r="H23" s="15"/>
      <c r="I23" s="10"/>
      <c r="J23" s="9"/>
      <c r="K23" s="9"/>
      <c r="L23" s="9">
        <v>650938.78158179624</v>
      </c>
      <c r="M23" s="62">
        <f t="shared" si="1"/>
        <v>650938.78158179624</v>
      </c>
    </row>
    <row r="24" spans="2:13" x14ac:dyDescent="0.25">
      <c r="B24" s="14">
        <v>1</v>
      </c>
      <c r="C24" s="14">
        <v>605</v>
      </c>
      <c r="D24" s="52">
        <v>1605</v>
      </c>
      <c r="E24" s="14">
        <v>77.67</v>
      </c>
      <c r="F24" s="14" t="s">
        <v>134</v>
      </c>
      <c r="G24" s="3"/>
      <c r="H24" s="15"/>
      <c r="I24" s="10"/>
      <c r="J24" s="9"/>
      <c r="K24" s="9"/>
      <c r="L24" s="9">
        <v>791022.46497734042</v>
      </c>
      <c r="M24" s="62">
        <f t="shared" si="1"/>
        <v>791022.46497734042</v>
      </c>
    </row>
    <row r="25" spans="2:13" x14ac:dyDescent="0.25">
      <c r="B25" s="14">
        <v>1</v>
      </c>
      <c r="C25" s="14">
        <v>608</v>
      </c>
      <c r="D25" s="57">
        <v>1608</v>
      </c>
      <c r="E25" s="14">
        <v>60.24</v>
      </c>
      <c r="F25" s="14" t="s">
        <v>9</v>
      </c>
      <c r="G25" s="14" t="s">
        <v>195</v>
      </c>
      <c r="H25" s="15">
        <v>43432</v>
      </c>
      <c r="I25" s="10">
        <v>601047.1636962099</v>
      </c>
      <c r="J25" s="10">
        <v>358015</v>
      </c>
      <c r="K25" s="10"/>
      <c r="L25" s="9"/>
      <c r="M25" s="62">
        <f t="shared" si="1"/>
        <v>358015</v>
      </c>
    </row>
    <row r="26" spans="2:13" x14ac:dyDescent="0.25">
      <c r="B26" s="14">
        <v>1</v>
      </c>
      <c r="C26" s="14">
        <v>701</v>
      </c>
      <c r="D26" s="52">
        <v>1701</v>
      </c>
      <c r="E26" s="14">
        <v>154.30000000000001</v>
      </c>
      <c r="F26" s="14" t="s">
        <v>6</v>
      </c>
      <c r="G26" s="3"/>
      <c r="H26" s="15"/>
      <c r="I26" s="10"/>
      <c r="J26" s="9"/>
      <c r="K26" s="9"/>
      <c r="L26" s="9">
        <v>1166738.9948534672</v>
      </c>
      <c r="M26" s="62">
        <f t="shared" si="1"/>
        <v>1166738.9948534672</v>
      </c>
    </row>
    <row r="27" spans="2:13" x14ac:dyDescent="0.25">
      <c r="B27" s="14">
        <v>1</v>
      </c>
      <c r="C27" s="14">
        <v>703</v>
      </c>
      <c r="D27" s="52">
        <v>1703</v>
      </c>
      <c r="E27" s="14">
        <v>140.30000000000001</v>
      </c>
      <c r="F27" s="14" t="s">
        <v>6</v>
      </c>
      <c r="G27" s="3"/>
      <c r="H27" s="15"/>
      <c r="I27" s="10"/>
      <c r="J27" s="9"/>
      <c r="K27" s="9"/>
      <c r="L27" s="9">
        <v>1005840.1896748897</v>
      </c>
      <c r="M27" s="62">
        <f t="shared" si="1"/>
        <v>1005840.1896748897</v>
      </c>
    </row>
    <row r="28" spans="2:13" x14ac:dyDescent="0.25">
      <c r="B28" s="14">
        <v>1</v>
      </c>
      <c r="C28" s="14">
        <v>705</v>
      </c>
      <c r="D28" s="52">
        <v>1705</v>
      </c>
      <c r="E28" s="14">
        <v>154.30000000000001</v>
      </c>
      <c r="F28" s="14" t="s">
        <v>6</v>
      </c>
      <c r="G28" s="3"/>
      <c r="H28" s="15"/>
      <c r="I28" s="10"/>
      <c r="J28" s="9"/>
      <c r="K28" s="9"/>
      <c r="L28" s="9">
        <v>1155012.9748046889</v>
      </c>
      <c r="M28" s="62">
        <f t="shared" si="1"/>
        <v>1155012.9748046889</v>
      </c>
    </row>
    <row r="29" spans="2:13" x14ac:dyDescent="0.25">
      <c r="B29" s="14">
        <v>1</v>
      </c>
      <c r="C29" s="14">
        <v>706</v>
      </c>
      <c r="D29" s="52">
        <v>1706</v>
      </c>
      <c r="E29" s="14">
        <v>154.30000000000001</v>
      </c>
      <c r="F29" s="14" t="s">
        <v>6</v>
      </c>
      <c r="G29" s="3"/>
      <c r="H29" s="15"/>
      <c r="I29" s="10"/>
      <c r="J29" s="9"/>
      <c r="K29" s="9"/>
      <c r="L29" s="9">
        <v>1190191.0349510245</v>
      </c>
      <c r="M29" s="62">
        <f t="shared" si="1"/>
        <v>1190191.0349510245</v>
      </c>
    </row>
    <row r="30" spans="2:13" x14ac:dyDescent="0.25">
      <c r="B30" s="14">
        <v>1</v>
      </c>
      <c r="C30" s="14">
        <v>707</v>
      </c>
      <c r="D30" s="52">
        <v>1707</v>
      </c>
      <c r="E30" s="14">
        <v>121.19</v>
      </c>
      <c r="F30" s="14" t="s">
        <v>6</v>
      </c>
      <c r="G30" s="3"/>
      <c r="H30" s="15"/>
      <c r="I30" s="10"/>
      <c r="J30" s="9"/>
      <c r="K30" s="9"/>
      <c r="L30" s="9">
        <v>940963.94462091487</v>
      </c>
      <c r="M30" s="62">
        <f t="shared" si="1"/>
        <v>940963.94462091487</v>
      </c>
    </row>
    <row r="31" spans="2:13" x14ac:dyDescent="0.25">
      <c r="B31" s="14">
        <v>1</v>
      </c>
      <c r="C31" s="14">
        <v>708</v>
      </c>
      <c r="D31" s="52">
        <v>1708</v>
      </c>
      <c r="E31" s="14">
        <v>121.19</v>
      </c>
      <c r="F31" s="14" t="s">
        <v>6</v>
      </c>
      <c r="G31" s="3"/>
      <c r="H31" s="15"/>
      <c r="I31" s="10"/>
      <c r="J31" s="9"/>
      <c r="K31" s="9"/>
      <c r="L31" s="9">
        <v>973897.68268264679</v>
      </c>
      <c r="M31" s="62">
        <f t="shared" si="1"/>
        <v>973897.68268264679</v>
      </c>
    </row>
    <row r="32" spans="2:13" x14ac:dyDescent="0.25">
      <c r="B32" s="14">
        <v>2</v>
      </c>
      <c r="C32" s="14">
        <v>101</v>
      </c>
      <c r="D32" s="52">
        <v>2101</v>
      </c>
      <c r="E32" s="14">
        <v>77.67</v>
      </c>
      <c r="F32" s="14" t="s">
        <v>6</v>
      </c>
      <c r="G32" s="3"/>
      <c r="H32" s="15"/>
      <c r="I32" s="10"/>
      <c r="J32" s="9"/>
      <c r="K32" s="9"/>
      <c r="L32" s="9">
        <v>741704.83770711895</v>
      </c>
      <c r="M32" s="62">
        <f t="shared" si="1"/>
        <v>741704.83770711895</v>
      </c>
    </row>
    <row r="33" spans="2:13" x14ac:dyDescent="0.25">
      <c r="B33" s="14">
        <v>2</v>
      </c>
      <c r="C33" s="14">
        <v>104</v>
      </c>
      <c r="D33" s="57">
        <v>2104</v>
      </c>
      <c r="E33" s="14"/>
      <c r="F33" s="14" t="s">
        <v>7</v>
      </c>
      <c r="G33" s="14" t="s">
        <v>40</v>
      </c>
      <c r="H33" s="15">
        <v>41689.35328703704</v>
      </c>
      <c r="I33" s="10">
        <v>394786</v>
      </c>
      <c r="J33" s="10">
        <v>97682.020000000019</v>
      </c>
      <c r="K33" s="10">
        <v>528389.96000000008</v>
      </c>
      <c r="L33" s="9"/>
      <c r="M33" s="62">
        <f t="shared" si="1"/>
        <v>626071.9800000001</v>
      </c>
    </row>
    <row r="34" spans="2:13" x14ac:dyDescent="0.25">
      <c r="B34" s="14">
        <v>2</v>
      </c>
      <c r="C34" s="14">
        <v>106</v>
      </c>
      <c r="D34" s="52">
        <v>2106</v>
      </c>
      <c r="E34" s="14">
        <v>77.67</v>
      </c>
      <c r="F34" s="14" t="s">
        <v>6</v>
      </c>
      <c r="G34" s="3"/>
      <c r="H34" s="15"/>
      <c r="I34" s="10"/>
      <c r="J34" s="9"/>
      <c r="K34" s="9"/>
      <c r="L34" s="9">
        <v>745431.99769559689</v>
      </c>
      <c r="M34" s="62">
        <f t="shared" si="1"/>
        <v>745431.99769559689</v>
      </c>
    </row>
    <row r="35" spans="2:13" x14ac:dyDescent="0.25">
      <c r="B35" s="14">
        <v>2</v>
      </c>
      <c r="C35" s="14">
        <v>107</v>
      </c>
      <c r="D35" s="52">
        <v>2107</v>
      </c>
      <c r="E35" s="14">
        <v>65.2</v>
      </c>
      <c r="F35" s="14" t="s">
        <v>6</v>
      </c>
      <c r="G35" s="3"/>
      <c r="H35" s="15"/>
      <c r="I35" s="10"/>
      <c r="J35" s="9"/>
      <c r="K35" s="9"/>
      <c r="L35" s="9">
        <v>622623.3477340563</v>
      </c>
      <c r="M35" s="62">
        <f t="shared" si="1"/>
        <v>622623.3477340563</v>
      </c>
    </row>
    <row r="36" spans="2:13" x14ac:dyDescent="0.25">
      <c r="B36" s="14">
        <v>2</v>
      </c>
      <c r="C36" s="14">
        <v>108</v>
      </c>
      <c r="D36" s="52">
        <v>2108</v>
      </c>
      <c r="E36" s="14">
        <v>65.2</v>
      </c>
      <c r="F36" s="14" t="s">
        <v>134</v>
      </c>
      <c r="G36" s="3"/>
      <c r="H36" s="15"/>
      <c r="I36" s="10"/>
      <c r="J36" s="9"/>
      <c r="K36" s="9"/>
      <c r="L36" s="9">
        <v>622623.3477340563</v>
      </c>
      <c r="M36" s="62">
        <f t="shared" si="1"/>
        <v>622623.3477340563</v>
      </c>
    </row>
    <row r="37" spans="2:13" x14ac:dyDescent="0.25">
      <c r="B37" s="14">
        <v>2</v>
      </c>
      <c r="C37" s="14">
        <v>201</v>
      </c>
      <c r="D37" s="52">
        <v>2201</v>
      </c>
      <c r="E37" s="14">
        <v>77.67</v>
      </c>
      <c r="F37" s="14" t="s">
        <v>6</v>
      </c>
      <c r="G37" s="3"/>
      <c r="H37" s="15"/>
      <c r="I37" s="10"/>
      <c r="J37" s="9"/>
      <c r="K37" s="9"/>
      <c r="L37" s="9">
        <v>753174.50014588877</v>
      </c>
      <c r="M37" s="62">
        <f t="shared" si="1"/>
        <v>753174.50014588877</v>
      </c>
    </row>
    <row r="38" spans="2:13" x14ac:dyDescent="0.25">
      <c r="B38" s="14">
        <v>2</v>
      </c>
      <c r="C38" s="14">
        <v>202</v>
      </c>
      <c r="D38" s="52">
        <v>2202</v>
      </c>
      <c r="E38" s="14">
        <v>77.67</v>
      </c>
      <c r="F38" s="14" t="s">
        <v>134</v>
      </c>
      <c r="G38" s="3"/>
      <c r="H38" s="15"/>
      <c r="I38" s="10"/>
      <c r="J38" s="9"/>
      <c r="K38" s="9"/>
      <c r="L38" s="9">
        <v>730913.18487064098</v>
      </c>
      <c r="M38" s="62">
        <f t="shared" si="1"/>
        <v>730913.18487064098</v>
      </c>
    </row>
    <row r="39" spans="2:13" x14ac:dyDescent="0.25">
      <c r="B39" s="14">
        <v>2</v>
      </c>
      <c r="C39" s="14">
        <v>203</v>
      </c>
      <c r="D39" s="57">
        <v>2203</v>
      </c>
      <c r="E39" s="14"/>
      <c r="F39" s="14" t="s">
        <v>9</v>
      </c>
      <c r="G39" s="14" t="s">
        <v>42</v>
      </c>
      <c r="H39" s="15">
        <v>43180.396539351852</v>
      </c>
      <c r="I39" s="10">
        <v>343080</v>
      </c>
      <c r="J39" s="10">
        <v>350160.70999999996</v>
      </c>
      <c r="K39" s="10"/>
      <c r="L39" s="9"/>
      <c r="M39" s="62">
        <f t="shared" si="1"/>
        <v>350160.70999999996</v>
      </c>
    </row>
    <row r="40" spans="2:13" x14ac:dyDescent="0.25">
      <c r="B40" s="14">
        <v>2</v>
      </c>
      <c r="C40" s="14">
        <v>206</v>
      </c>
      <c r="D40" s="52">
        <v>2206</v>
      </c>
      <c r="E40" s="14">
        <v>77.67</v>
      </c>
      <c r="F40" s="14" t="s">
        <v>134</v>
      </c>
      <c r="G40" s="3"/>
      <c r="H40" s="15"/>
      <c r="I40" s="10"/>
      <c r="J40" s="9"/>
      <c r="K40" s="9"/>
      <c r="L40" s="9">
        <v>756959.29662903398</v>
      </c>
      <c r="M40" s="62">
        <f t="shared" si="1"/>
        <v>756959.29662903398</v>
      </c>
    </row>
    <row r="41" spans="2:13" x14ac:dyDescent="0.25">
      <c r="B41" s="14">
        <v>2</v>
      </c>
      <c r="C41" s="14">
        <v>208</v>
      </c>
      <c r="D41" s="57">
        <v>2208</v>
      </c>
      <c r="E41" s="14"/>
      <c r="F41" s="14" t="s">
        <v>7</v>
      </c>
      <c r="G41" s="14" t="s">
        <v>45</v>
      </c>
      <c r="H41" s="15">
        <v>41689.353784722225</v>
      </c>
      <c r="I41" s="10">
        <v>431904</v>
      </c>
      <c r="J41" s="10">
        <v>101233.06000000001</v>
      </c>
      <c r="K41" s="10">
        <v>578904.94999999995</v>
      </c>
      <c r="L41" s="9"/>
      <c r="M41" s="62">
        <f t="shared" si="1"/>
        <v>680138.01</v>
      </c>
    </row>
    <row r="42" spans="2:13" x14ac:dyDescent="0.25">
      <c r="B42" s="14">
        <v>2</v>
      </c>
      <c r="C42" s="14">
        <v>304</v>
      </c>
      <c r="D42" s="57">
        <v>2304</v>
      </c>
      <c r="E42" s="14"/>
      <c r="F42" s="14" t="s">
        <v>7</v>
      </c>
      <c r="G42" s="14" t="s">
        <v>48</v>
      </c>
      <c r="H42" s="15">
        <v>41758.489699074074</v>
      </c>
      <c r="I42" s="10">
        <v>418867</v>
      </c>
      <c r="J42" s="10">
        <v>100845.17000000001</v>
      </c>
      <c r="K42" s="10">
        <v>554181.57000000007</v>
      </c>
      <c r="L42" s="9"/>
      <c r="M42" s="62">
        <f t="shared" si="1"/>
        <v>655026.74000000011</v>
      </c>
    </row>
    <row r="43" spans="2:13" x14ac:dyDescent="0.25">
      <c r="B43" s="14">
        <v>2</v>
      </c>
      <c r="C43" s="14">
        <v>305</v>
      </c>
      <c r="D43" s="57">
        <v>2305</v>
      </c>
      <c r="E43" s="14"/>
      <c r="F43" s="14" t="s">
        <v>7</v>
      </c>
      <c r="G43" s="14" t="s">
        <v>49</v>
      </c>
      <c r="H43" s="15">
        <v>41689.373692129629</v>
      </c>
      <c r="I43" s="10">
        <v>524150</v>
      </c>
      <c r="J43" s="10">
        <v>109332.65</v>
      </c>
      <c r="K43" s="10">
        <v>723137.82000000007</v>
      </c>
      <c r="L43" s="9"/>
      <c r="M43" s="62">
        <f t="shared" si="1"/>
        <v>832470.47000000009</v>
      </c>
    </row>
    <row r="44" spans="2:13" x14ac:dyDescent="0.25">
      <c r="B44" s="14">
        <v>2</v>
      </c>
      <c r="C44" s="14">
        <v>306</v>
      </c>
      <c r="D44" s="52">
        <v>2306</v>
      </c>
      <c r="E44" s="14">
        <v>77.67</v>
      </c>
      <c r="F44" s="14" t="s">
        <v>6</v>
      </c>
      <c r="G44" s="3"/>
      <c r="H44" s="15"/>
      <c r="I44" s="10"/>
      <c r="J44" s="9"/>
      <c r="K44" s="9"/>
      <c r="L44" s="9">
        <v>768486.59556247108</v>
      </c>
      <c r="M44" s="62">
        <f t="shared" si="1"/>
        <v>768486.59556247108</v>
      </c>
    </row>
    <row r="45" spans="2:13" x14ac:dyDescent="0.25">
      <c r="B45" s="14">
        <v>2</v>
      </c>
      <c r="C45" s="14">
        <v>307</v>
      </c>
      <c r="D45" s="52">
        <v>2307</v>
      </c>
      <c r="E45" s="14">
        <v>65.2</v>
      </c>
      <c r="F45" s="14" t="s">
        <v>134</v>
      </c>
      <c r="G45" s="3"/>
      <c r="H45" s="15"/>
      <c r="I45" s="10"/>
      <c r="J45" s="9"/>
      <c r="K45" s="9"/>
      <c r="L45" s="9">
        <v>641879.73993201682</v>
      </c>
      <c r="M45" s="62">
        <f t="shared" si="1"/>
        <v>641879.73993201682</v>
      </c>
    </row>
    <row r="46" spans="2:13" x14ac:dyDescent="0.25">
      <c r="B46" s="14">
        <v>2</v>
      </c>
      <c r="C46" s="14">
        <v>308</v>
      </c>
      <c r="D46" s="52">
        <v>2308</v>
      </c>
      <c r="E46" s="14">
        <v>65.2</v>
      </c>
      <c r="F46" s="14" t="s">
        <v>134</v>
      </c>
      <c r="G46" s="3"/>
      <c r="H46" s="15"/>
      <c r="I46" s="10"/>
      <c r="J46" s="9"/>
      <c r="K46" s="9"/>
      <c r="L46" s="9">
        <v>641879.73993201682</v>
      </c>
      <c r="M46" s="62">
        <f t="shared" si="1"/>
        <v>641879.73993201682</v>
      </c>
    </row>
    <row r="47" spans="2:13" x14ac:dyDescent="0.25">
      <c r="B47" s="14">
        <v>2</v>
      </c>
      <c r="C47" s="14">
        <v>401</v>
      </c>
      <c r="D47" s="52">
        <v>2401</v>
      </c>
      <c r="E47" s="14">
        <v>77.67</v>
      </c>
      <c r="F47" s="14" t="s">
        <v>6</v>
      </c>
      <c r="G47" s="3"/>
      <c r="H47" s="15"/>
      <c r="I47" s="10"/>
      <c r="J47" s="9"/>
      <c r="K47" s="9"/>
      <c r="L47" s="9">
        <v>776113.82502342854</v>
      </c>
      <c r="M47" s="62">
        <f t="shared" si="1"/>
        <v>776113.82502342854</v>
      </c>
    </row>
    <row r="48" spans="2:13" x14ac:dyDescent="0.25">
      <c r="B48" s="14">
        <v>2</v>
      </c>
      <c r="C48" s="14">
        <v>404</v>
      </c>
      <c r="D48" s="57">
        <v>2404</v>
      </c>
      <c r="E48" s="14"/>
      <c r="F48" s="14" t="s">
        <v>7</v>
      </c>
      <c r="G48" s="14" t="s">
        <v>52</v>
      </c>
      <c r="H48" s="15">
        <v>41758.48809027778</v>
      </c>
      <c r="I48" s="10">
        <v>425150</v>
      </c>
      <c r="J48" s="10">
        <v>73056.489999999991</v>
      </c>
      <c r="K48" s="10">
        <v>605415.9</v>
      </c>
      <c r="L48" s="9"/>
      <c r="M48" s="62">
        <f t="shared" si="1"/>
        <v>678472.39</v>
      </c>
    </row>
    <row r="49" spans="2:13" x14ac:dyDescent="0.25">
      <c r="B49" s="14">
        <v>2</v>
      </c>
      <c r="C49" s="14">
        <v>405</v>
      </c>
      <c r="D49" s="52">
        <v>2405</v>
      </c>
      <c r="E49" s="14">
        <v>77.67</v>
      </c>
      <c r="F49" s="14" t="s">
        <v>6</v>
      </c>
      <c r="G49" s="3"/>
      <c r="H49" s="15"/>
      <c r="I49" s="10"/>
      <c r="J49" s="9"/>
      <c r="K49" s="9"/>
      <c r="L49" s="9">
        <v>756959.29662903398</v>
      </c>
      <c r="M49" s="62">
        <f t="shared" si="1"/>
        <v>756959.29662903398</v>
      </c>
    </row>
    <row r="50" spans="2:13" x14ac:dyDescent="0.25">
      <c r="B50" s="14">
        <v>2</v>
      </c>
      <c r="C50" s="14">
        <v>406</v>
      </c>
      <c r="D50" s="52">
        <v>2406</v>
      </c>
      <c r="E50" s="14">
        <v>77.67</v>
      </c>
      <c r="F50" s="14" t="s">
        <v>6</v>
      </c>
      <c r="G50" s="3"/>
      <c r="H50" s="15"/>
      <c r="I50" s="10"/>
      <c r="J50" s="9"/>
      <c r="K50" s="9"/>
      <c r="L50" s="9">
        <v>780013.89449590805</v>
      </c>
      <c r="M50" s="62">
        <f t="shared" si="1"/>
        <v>780013.89449590805</v>
      </c>
    </row>
    <row r="51" spans="2:13" x14ac:dyDescent="0.25">
      <c r="B51" s="14">
        <v>2</v>
      </c>
      <c r="C51" s="14">
        <v>407</v>
      </c>
      <c r="D51" s="57">
        <v>2407</v>
      </c>
      <c r="E51" s="14">
        <v>65.2</v>
      </c>
      <c r="F51" s="14" t="s">
        <v>7</v>
      </c>
      <c r="G51" s="14" t="s">
        <v>251</v>
      </c>
      <c r="H51" s="15">
        <v>43517</v>
      </c>
      <c r="I51" s="16">
        <v>389777</v>
      </c>
      <c r="J51" s="10">
        <v>0</v>
      </c>
      <c r="K51" s="10">
        <v>406594.19999999995</v>
      </c>
      <c r="L51" s="9"/>
      <c r="M51" s="62">
        <f t="shared" si="1"/>
        <v>406594.19999999995</v>
      </c>
    </row>
    <row r="52" spans="2:13" x14ac:dyDescent="0.25">
      <c r="B52" s="14">
        <v>2</v>
      </c>
      <c r="C52" s="14">
        <v>408</v>
      </c>
      <c r="D52" s="52">
        <v>2408</v>
      </c>
      <c r="E52" s="14">
        <v>65.2</v>
      </c>
      <c r="F52" s="14" t="s">
        <v>134</v>
      </c>
      <c r="G52" s="3"/>
      <c r="H52" s="15"/>
      <c r="I52" s="10"/>
      <c r="J52" s="9"/>
      <c r="K52" s="9"/>
      <c r="L52" s="9">
        <v>651507.93603099696</v>
      </c>
      <c r="M52" s="62">
        <f t="shared" si="1"/>
        <v>651507.93603099696</v>
      </c>
    </row>
    <row r="53" spans="2:13" x14ac:dyDescent="0.25">
      <c r="B53" s="14">
        <v>2</v>
      </c>
      <c r="C53" s="14">
        <v>501</v>
      </c>
      <c r="D53" s="52">
        <v>2501</v>
      </c>
      <c r="E53" s="14">
        <v>77.67</v>
      </c>
      <c r="F53" s="14" t="s">
        <v>6</v>
      </c>
      <c r="G53" s="3"/>
      <c r="H53" s="15"/>
      <c r="I53" s="10"/>
      <c r="J53" s="9"/>
      <c r="K53" s="9"/>
      <c r="L53" s="9">
        <v>787583.48746219848</v>
      </c>
      <c r="M53" s="62">
        <f t="shared" si="1"/>
        <v>787583.48746219848</v>
      </c>
    </row>
    <row r="54" spans="2:13" x14ac:dyDescent="0.25">
      <c r="B54" s="14">
        <v>2</v>
      </c>
      <c r="C54" s="14">
        <v>503</v>
      </c>
      <c r="D54" s="57">
        <v>2503</v>
      </c>
      <c r="E54" s="14"/>
      <c r="F54" s="14" t="s">
        <v>9</v>
      </c>
      <c r="G54" s="14" t="s">
        <v>191</v>
      </c>
      <c r="H54" s="15">
        <v>43423</v>
      </c>
      <c r="I54" s="10">
        <v>375259</v>
      </c>
      <c r="J54" s="10">
        <v>355716</v>
      </c>
      <c r="K54" s="10"/>
      <c r="L54" s="9"/>
      <c r="M54" s="62">
        <f t="shared" si="1"/>
        <v>355716</v>
      </c>
    </row>
    <row r="55" spans="2:13" x14ac:dyDescent="0.25">
      <c r="B55" s="14">
        <v>2</v>
      </c>
      <c r="C55" s="14">
        <v>504</v>
      </c>
      <c r="D55" s="57">
        <v>2504</v>
      </c>
      <c r="E55" s="14"/>
      <c r="F55" s="14" t="s">
        <v>7</v>
      </c>
      <c r="G55" s="14" t="s">
        <v>55</v>
      </c>
      <c r="H55" s="15">
        <v>41758.491539351853</v>
      </c>
      <c r="I55" s="10">
        <v>431434</v>
      </c>
      <c r="J55" s="10">
        <v>57150.03</v>
      </c>
      <c r="K55" s="10">
        <v>636123.27</v>
      </c>
      <c r="L55" s="9"/>
      <c r="M55" s="62">
        <f t="shared" si="1"/>
        <v>693273.3</v>
      </c>
    </row>
    <row r="56" spans="2:13" x14ac:dyDescent="0.25">
      <c r="B56" s="14">
        <v>2</v>
      </c>
      <c r="C56" s="14">
        <v>505</v>
      </c>
      <c r="D56" s="52">
        <v>2505</v>
      </c>
      <c r="E56" s="14">
        <v>77.67</v>
      </c>
      <c r="F56" s="14" t="s">
        <v>6</v>
      </c>
      <c r="G56" s="3"/>
      <c r="H56" s="15"/>
      <c r="I56" s="10"/>
      <c r="J56" s="9"/>
      <c r="K56" s="9"/>
      <c r="L56" s="9">
        <v>768145.88721961097</v>
      </c>
      <c r="M56" s="62">
        <f t="shared" si="1"/>
        <v>768145.88721961097</v>
      </c>
    </row>
    <row r="57" spans="2:13" x14ac:dyDescent="0.25">
      <c r="B57" s="14">
        <v>2</v>
      </c>
      <c r="C57" s="14">
        <v>506</v>
      </c>
      <c r="D57" s="52">
        <v>2506</v>
      </c>
      <c r="E57" s="14">
        <v>77.67</v>
      </c>
      <c r="F57" s="14" t="s">
        <v>6</v>
      </c>
      <c r="G57" s="3"/>
      <c r="H57" s="15"/>
      <c r="I57" s="10"/>
      <c r="J57" s="9"/>
      <c r="K57" s="9"/>
      <c r="L57" s="9">
        <v>791541.19342934527</v>
      </c>
      <c r="M57" s="62">
        <f t="shared" si="1"/>
        <v>791541.19342934527</v>
      </c>
    </row>
    <row r="58" spans="2:13" x14ac:dyDescent="0.25">
      <c r="B58" s="14">
        <v>2</v>
      </c>
      <c r="C58" s="14">
        <v>507</v>
      </c>
      <c r="D58" s="52">
        <v>2507</v>
      </c>
      <c r="E58" s="14">
        <v>65.2</v>
      </c>
      <c r="F58" s="14" t="s">
        <v>134</v>
      </c>
      <c r="G58" s="3"/>
      <c r="H58" s="15"/>
      <c r="I58" s="10"/>
      <c r="J58" s="9"/>
      <c r="K58" s="9"/>
      <c r="L58" s="9">
        <v>661136.13212997734</v>
      </c>
      <c r="M58" s="62">
        <f t="shared" si="1"/>
        <v>661136.13212997734</v>
      </c>
    </row>
    <row r="59" spans="2:13" x14ac:dyDescent="0.25">
      <c r="B59" s="14">
        <v>2</v>
      </c>
      <c r="C59" s="14">
        <v>508</v>
      </c>
      <c r="D59" s="52">
        <v>2508</v>
      </c>
      <c r="E59" s="14">
        <v>65.2</v>
      </c>
      <c r="F59" s="14" t="s">
        <v>6</v>
      </c>
      <c r="G59" s="3"/>
      <c r="H59" s="15"/>
      <c r="I59" s="10"/>
      <c r="J59" s="9"/>
      <c r="K59" s="9"/>
      <c r="L59" s="9">
        <v>661136.13212997734</v>
      </c>
      <c r="M59" s="62">
        <f t="shared" si="1"/>
        <v>661136.13212997734</v>
      </c>
    </row>
    <row r="60" spans="2:13" x14ac:dyDescent="0.25">
      <c r="B60" s="14">
        <v>2</v>
      </c>
      <c r="C60" s="14">
        <v>601</v>
      </c>
      <c r="D60" s="52">
        <v>2601</v>
      </c>
      <c r="E60" s="14">
        <v>77.67</v>
      </c>
      <c r="F60" s="14" t="s">
        <v>6</v>
      </c>
      <c r="G60" s="3"/>
      <c r="H60" s="15"/>
      <c r="I60" s="10"/>
      <c r="J60" s="9"/>
      <c r="K60" s="9"/>
      <c r="L60" s="9">
        <v>799053.1499009683</v>
      </c>
      <c r="M60" s="62">
        <f t="shared" si="1"/>
        <v>799053.1499009683</v>
      </c>
    </row>
    <row r="61" spans="2:13" x14ac:dyDescent="0.25">
      <c r="B61" s="14">
        <v>2</v>
      </c>
      <c r="C61" s="14">
        <v>602</v>
      </c>
      <c r="D61" s="57">
        <v>2602</v>
      </c>
      <c r="E61" s="14"/>
      <c r="F61" s="14" t="s">
        <v>7</v>
      </c>
      <c r="G61" s="14" t="s">
        <v>56</v>
      </c>
      <c r="H61" s="15">
        <v>41786.732442129629</v>
      </c>
      <c r="I61" s="10">
        <v>567727</v>
      </c>
      <c r="J61" s="10">
        <v>100752.63</v>
      </c>
      <c r="K61" s="10">
        <v>795748.66999999993</v>
      </c>
      <c r="L61" s="9"/>
      <c r="M61" s="62">
        <f t="shared" si="1"/>
        <v>896501.29999999993</v>
      </c>
    </row>
    <row r="62" spans="2:13" x14ac:dyDescent="0.25">
      <c r="B62" s="14">
        <v>2</v>
      </c>
      <c r="C62" s="14">
        <v>603</v>
      </c>
      <c r="D62" s="57">
        <v>2603</v>
      </c>
      <c r="E62" s="14"/>
      <c r="F62" s="14" t="s">
        <v>7</v>
      </c>
      <c r="G62" s="14" t="s">
        <v>57</v>
      </c>
      <c r="H62" s="15">
        <v>42577.519733796296</v>
      </c>
      <c r="I62" s="10">
        <v>476564.24</v>
      </c>
      <c r="J62" s="10">
        <v>139590.02999999997</v>
      </c>
      <c r="K62" s="10">
        <v>585810.35</v>
      </c>
      <c r="L62" s="9"/>
      <c r="M62" s="62">
        <f t="shared" si="1"/>
        <v>725400.37999999989</v>
      </c>
    </row>
    <row r="63" spans="2:13" x14ac:dyDescent="0.25">
      <c r="B63" s="14">
        <v>2</v>
      </c>
      <c r="C63" s="14">
        <v>605</v>
      </c>
      <c r="D63" s="52">
        <v>2605</v>
      </c>
      <c r="E63" s="14">
        <v>77.67</v>
      </c>
      <c r="F63" s="14" t="s">
        <v>6</v>
      </c>
      <c r="G63" s="3"/>
      <c r="H63" s="15"/>
      <c r="I63" s="10"/>
      <c r="J63" s="9"/>
      <c r="K63" s="9"/>
      <c r="L63" s="9">
        <v>779332.47781018773</v>
      </c>
      <c r="M63" s="62">
        <f t="shared" si="1"/>
        <v>779332.47781018773</v>
      </c>
    </row>
    <row r="64" spans="2:13" x14ac:dyDescent="0.25">
      <c r="B64" s="14">
        <v>2</v>
      </c>
      <c r="C64" s="14">
        <v>606</v>
      </c>
      <c r="D64" s="52">
        <v>2606</v>
      </c>
      <c r="E64" s="14">
        <v>77.67</v>
      </c>
      <c r="F64" s="14" t="s">
        <v>6</v>
      </c>
      <c r="G64" s="3"/>
      <c r="H64" s="15"/>
      <c r="I64" s="10"/>
      <c r="J64" s="9"/>
      <c r="K64" s="9"/>
      <c r="L64" s="9">
        <v>803068.49236278224</v>
      </c>
      <c r="M64" s="62">
        <f t="shared" si="1"/>
        <v>803068.49236278224</v>
      </c>
    </row>
    <row r="65" spans="2:13" x14ac:dyDescent="0.25">
      <c r="B65" s="14">
        <v>2</v>
      </c>
      <c r="C65" s="14">
        <v>607</v>
      </c>
      <c r="D65" s="52">
        <v>2607</v>
      </c>
      <c r="E65" s="14">
        <v>65.2</v>
      </c>
      <c r="F65" s="14" t="s">
        <v>134</v>
      </c>
      <c r="G65" s="3"/>
      <c r="H65" s="15"/>
      <c r="I65" s="10"/>
      <c r="J65" s="9"/>
      <c r="K65" s="9"/>
      <c r="L65" s="9">
        <v>670764.32822895749</v>
      </c>
      <c r="M65" s="62">
        <f t="shared" si="1"/>
        <v>670764.32822895749</v>
      </c>
    </row>
    <row r="66" spans="2:13" x14ac:dyDescent="0.25">
      <c r="B66" s="14">
        <v>2</v>
      </c>
      <c r="C66" s="14">
        <v>608</v>
      </c>
      <c r="D66" s="52">
        <v>2608</v>
      </c>
      <c r="E66" s="14">
        <v>65.2</v>
      </c>
      <c r="F66" s="14" t="s">
        <v>134</v>
      </c>
      <c r="G66" s="3"/>
      <c r="H66" s="15"/>
      <c r="I66" s="10"/>
      <c r="J66" s="9"/>
      <c r="K66" s="9"/>
      <c r="L66" s="9">
        <v>670764.32822895749</v>
      </c>
      <c r="M66" s="62">
        <f t="shared" si="1"/>
        <v>670764.32822895749</v>
      </c>
    </row>
    <row r="67" spans="2:13" x14ac:dyDescent="0.25">
      <c r="B67" s="14">
        <v>2</v>
      </c>
      <c r="C67" s="14">
        <v>701</v>
      </c>
      <c r="D67" s="52">
        <v>2701</v>
      </c>
      <c r="E67" s="14">
        <v>154.30000000000001</v>
      </c>
      <c r="F67" s="14" t="s">
        <v>6</v>
      </c>
      <c r="G67" s="3"/>
      <c r="H67" s="15"/>
      <c r="I67" s="10"/>
      <c r="J67" s="9"/>
      <c r="K67" s="9"/>
      <c r="L67" s="9">
        <v>1166738.9948534672</v>
      </c>
      <c r="M67" s="62">
        <f t="shared" si="1"/>
        <v>1166738.9948534672</v>
      </c>
    </row>
    <row r="68" spans="2:13" x14ac:dyDescent="0.25">
      <c r="B68" s="14">
        <v>2</v>
      </c>
      <c r="C68" s="14">
        <v>704</v>
      </c>
      <c r="D68" s="52">
        <v>2704</v>
      </c>
      <c r="E68" s="14">
        <v>121.19</v>
      </c>
      <c r="F68" s="14" t="s">
        <v>6</v>
      </c>
      <c r="G68" s="3"/>
      <c r="H68" s="15"/>
      <c r="I68" s="10"/>
      <c r="J68" s="9"/>
      <c r="K68" s="9"/>
      <c r="L68" s="9">
        <v>904066.11084904871</v>
      </c>
      <c r="M68" s="62">
        <f t="shared" si="1"/>
        <v>904066.11084904871</v>
      </c>
    </row>
    <row r="69" spans="2:13" x14ac:dyDescent="0.25">
      <c r="B69" s="14">
        <v>2</v>
      </c>
      <c r="C69" s="14">
        <v>706</v>
      </c>
      <c r="D69" s="52">
        <v>2706</v>
      </c>
      <c r="E69" s="14">
        <v>154.30000000000001</v>
      </c>
      <c r="F69" s="14" t="s">
        <v>6</v>
      </c>
      <c r="G69" s="3"/>
      <c r="H69" s="15"/>
      <c r="I69" s="10"/>
      <c r="J69" s="9"/>
      <c r="K69" s="9"/>
      <c r="L69" s="9">
        <v>1190191.0349510245</v>
      </c>
      <c r="M69" s="62">
        <f t="shared" ref="M69:M132" si="2">SUM(J69,K69,L69)</f>
        <v>1190191.0349510245</v>
      </c>
    </row>
    <row r="70" spans="2:13" x14ac:dyDescent="0.25">
      <c r="B70" s="14">
        <v>2</v>
      </c>
      <c r="C70" s="14">
        <v>707</v>
      </c>
      <c r="D70" s="52">
        <v>2707</v>
      </c>
      <c r="E70" s="14">
        <v>140.62</v>
      </c>
      <c r="F70" s="14" t="s">
        <v>6</v>
      </c>
      <c r="G70" s="3"/>
      <c r="H70" s="15"/>
      <c r="I70" s="10"/>
      <c r="J70" s="9"/>
      <c r="K70" s="9"/>
      <c r="L70" s="9">
        <v>1037791.7542089617</v>
      </c>
      <c r="M70" s="62">
        <f t="shared" si="2"/>
        <v>1037791.7542089617</v>
      </c>
    </row>
    <row r="71" spans="2:13" x14ac:dyDescent="0.25">
      <c r="B71" s="14">
        <v>2</v>
      </c>
      <c r="C71" s="14">
        <v>708</v>
      </c>
      <c r="D71" s="52">
        <v>2708</v>
      </c>
      <c r="E71" s="14">
        <v>140.30000000000001</v>
      </c>
      <c r="F71" s="14" t="s">
        <v>6</v>
      </c>
      <c r="G71" s="3"/>
      <c r="H71" s="15"/>
      <c r="I71" s="10"/>
      <c r="J71" s="9"/>
      <c r="K71" s="9"/>
      <c r="L71" s="9">
        <v>1036474.9162639725</v>
      </c>
      <c r="M71" s="62">
        <f t="shared" si="2"/>
        <v>1036474.9162639725</v>
      </c>
    </row>
    <row r="72" spans="2:13" x14ac:dyDescent="0.25">
      <c r="B72" s="14">
        <v>3</v>
      </c>
      <c r="C72" s="14">
        <v>105</v>
      </c>
      <c r="D72" s="57">
        <v>3105</v>
      </c>
      <c r="E72" s="14">
        <v>77.67</v>
      </c>
      <c r="F72" s="14" t="s">
        <v>7</v>
      </c>
      <c r="G72" s="14" t="s">
        <v>187</v>
      </c>
      <c r="H72" s="15">
        <v>43430</v>
      </c>
      <c r="I72" s="10">
        <v>708494.74947707029</v>
      </c>
      <c r="J72" s="10">
        <v>286304.75</v>
      </c>
      <c r="K72" s="10">
        <v>144206.32999999999</v>
      </c>
      <c r="L72" s="9"/>
      <c r="M72" s="62">
        <f t="shared" si="2"/>
        <v>430511.07999999996</v>
      </c>
    </row>
    <row r="73" spans="2:13" x14ac:dyDescent="0.25">
      <c r="B73" s="14">
        <v>3</v>
      </c>
      <c r="C73" s="14">
        <v>106</v>
      </c>
      <c r="D73" s="57">
        <v>3106</v>
      </c>
      <c r="E73" s="14">
        <v>77.67</v>
      </c>
      <c r="F73" s="14" t="s">
        <v>9</v>
      </c>
      <c r="G73" s="14" t="s">
        <v>64</v>
      </c>
      <c r="H73" s="15">
        <v>43224.677118055559</v>
      </c>
      <c r="I73" s="10">
        <v>534406.89</v>
      </c>
      <c r="J73" s="10">
        <v>534406.89</v>
      </c>
      <c r="K73" s="10"/>
      <c r="L73" s="9"/>
      <c r="M73" s="62">
        <f t="shared" si="2"/>
        <v>534406.89</v>
      </c>
    </row>
    <row r="74" spans="2:13" x14ac:dyDescent="0.25">
      <c r="B74" s="14">
        <v>3</v>
      </c>
      <c r="C74" s="14">
        <v>107</v>
      </c>
      <c r="D74" s="52">
        <v>3107</v>
      </c>
      <c r="E74" s="14">
        <v>65.2</v>
      </c>
      <c r="F74" s="14" t="s">
        <v>6</v>
      </c>
      <c r="G74" s="3"/>
      <c r="H74" s="15"/>
      <c r="I74" s="10"/>
      <c r="J74" s="9"/>
      <c r="K74" s="9"/>
      <c r="L74" s="9">
        <v>622623.3477340563</v>
      </c>
      <c r="M74" s="62">
        <f t="shared" si="2"/>
        <v>622623.3477340563</v>
      </c>
    </row>
    <row r="75" spans="2:13" x14ac:dyDescent="0.25">
      <c r="B75" s="14">
        <v>3</v>
      </c>
      <c r="C75" s="14">
        <v>108</v>
      </c>
      <c r="D75" s="57">
        <v>3108</v>
      </c>
      <c r="E75" s="14"/>
      <c r="F75" s="14" t="s">
        <v>7</v>
      </c>
      <c r="G75" s="14" t="s">
        <v>65</v>
      </c>
      <c r="H75" s="15">
        <v>41970.610127314816</v>
      </c>
      <c r="I75" s="10">
        <v>435890</v>
      </c>
      <c r="J75" s="10">
        <v>339062.66999999993</v>
      </c>
      <c r="K75" s="10">
        <v>288255.37000000005</v>
      </c>
      <c r="L75" s="9"/>
      <c r="M75" s="62">
        <f t="shared" si="2"/>
        <v>627318.04</v>
      </c>
    </row>
    <row r="76" spans="2:13" x14ac:dyDescent="0.25">
      <c r="B76" s="14">
        <v>3</v>
      </c>
      <c r="C76" s="14">
        <v>201</v>
      </c>
      <c r="D76" s="52">
        <v>3201</v>
      </c>
      <c r="E76" s="14">
        <v>77.67</v>
      </c>
      <c r="F76" s="14" t="s">
        <v>134</v>
      </c>
      <c r="G76" s="3"/>
      <c r="H76" s="15"/>
      <c r="I76" s="10"/>
      <c r="J76" s="9"/>
      <c r="K76" s="9"/>
      <c r="L76" s="9">
        <v>753174.50014588877</v>
      </c>
      <c r="M76" s="62">
        <f t="shared" si="2"/>
        <v>753174.50014588877</v>
      </c>
    </row>
    <row r="77" spans="2:13" x14ac:dyDescent="0.25">
      <c r="B77" s="14">
        <v>3</v>
      </c>
      <c r="C77" s="14">
        <v>202</v>
      </c>
      <c r="D77" s="57">
        <v>3202</v>
      </c>
      <c r="E77" s="14"/>
      <c r="F77" s="14" t="s">
        <v>7</v>
      </c>
      <c r="G77" s="14" t="s">
        <v>66</v>
      </c>
      <c r="H77" s="15">
        <v>41758.495324074072</v>
      </c>
      <c r="I77" s="10">
        <v>514620</v>
      </c>
      <c r="J77" s="10">
        <v>110336.57000000004</v>
      </c>
      <c r="K77" s="10">
        <v>668033.40999999992</v>
      </c>
      <c r="L77" s="9"/>
      <c r="M77" s="62">
        <f t="shared" si="2"/>
        <v>778369.98</v>
      </c>
    </row>
    <row r="78" spans="2:13" x14ac:dyDescent="0.25">
      <c r="B78" s="14">
        <v>3</v>
      </c>
      <c r="C78" s="14">
        <v>205</v>
      </c>
      <c r="D78" s="57">
        <v>3205</v>
      </c>
      <c r="E78" s="14">
        <v>77.67</v>
      </c>
      <c r="F78" s="14" t="s">
        <v>9</v>
      </c>
      <c r="G78" s="14" t="s">
        <v>69</v>
      </c>
      <c r="H78" s="15">
        <v>43252.466863425929</v>
      </c>
      <c r="I78" s="10">
        <v>466970</v>
      </c>
      <c r="J78" s="10">
        <v>466970</v>
      </c>
      <c r="K78" s="10"/>
      <c r="L78" s="9"/>
      <c r="M78" s="62">
        <f t="shared" si="2"/>
        <v>466970</v>
      </c>
    </row>
    <row r="79" spans="2:13" x14ac:dyDescent="0.25">
      <c r="B79" s="14">
        <v>3</v>
      </c>
      <c r="C79" s="14">
        <v>206</v>
      </c>
      <c r="D79" s="52">
        <v>3206</v>
      </c>
      <c r="E79" s="14">
        <v>77.67</v>
      </c>
      <c r="F79" s="14" t="s">
        <v>6</v>
      </c>
      <c r="G79" s="3"/>
      <c r="H79" s="15"/>
      <c r="I79" s="10"/>
      <c r="J79" s="9"/>
      <c r="K79" s="9"/>
      <c r="L79" s="9">
        <v>772098.48256161471</v>
      </c>
      <c r="M79" s="62">
        <f t="shared" si="2"/>
        <v>772098.48256161471</v>
      </c>
    </row>
    <row r="80" spans="2:13" x14ac:dyDescent="0.25">
      <c r="B80" s="14">
        <v>3</v>
      </c>
      <c r="C80" s="14">
        <v>208</v>
      </c>
      <c r="D80" s="57">
        <v>3208</v>
      </c>
      <c r="E80" s="14">
        <v>65.2</v>
      </c>
      <c r="F80" s="14" t="s">
        <v>9</v>
      </c>
      <c r="G80" s="14" t="s">
        <v>71</v>
      </c>
      <c r="H80" s="15">
        <v>43159.707662037035</v>
      </c>
      <c r="I80" s="10">
        <v>424160</v>
      </c>
      <c r="J80" s="10">
        <v>429832.27000000008</v>
      </c>
      <c r="K80" s="10"/>
      <c r="L80" s="9"/>
      <c r="M80" s="62">
        <f t="shared" si="2"/>
        <v>429832.27000000008</v>
      </c>
    </row>
    <row r="81" spans="2:13" x14ac:dyDescent="0.25">
      <c r="B81" s="14">
        <v>3</v>
      </c>
      <c r="C81" s="14">
        <v>303</v>
      </c>
      <c r="D81" s="57">
        <v>3303</v>
      </c>
      <c r="E81" s="14">
        <v>60.24</v>
      </c>
      <c r="F81" s="14" t="s">
        <v>6</v>
      </c>
      <c r="G81" s="14"/>
      <c r="H81" s="15"/>
      <c r="I81" s="10"/>
      <c r="J81" s="10"/>
      <c r="K81" s="10"/>
      <c r="L81" s="73">
        <v>576367.77751984179</v>
      </c>
      <c r="M81" s="62">
        <f t="shared" si="2"/>
        <v>576367.77751984179</v>
      </c>
    </row>
    <row r="82" spans="2:13" x14ac:dyDescent="0.25">
      <c r="B82" s="14">
        <v>3</v>
      </c>
      <c r="C82" s="14">
        <v>304</v>
      </c>
      <c r="D82" s="57">
        <v>3304</v>
      </c>
      <c r="E82" s="14"/>
      <c r="F82" s="14" t="s">
        <v>7</v>
      </c>
      <c r="G82" s="14" t="s">
        <v>73</v>
      </c>
      <c r="H82" s="15">
        <v>41689.359247685185</v>
      </c>
      <c r="I82" s="10">
        <v>406996</v>
      </c>
      <c r="J82" s="10">
        <v>89256.120000000039</v>
      </c>
      <c r="K82" s="10">
        <v>547106.12</v>
      </c>
      <c r="L82" s="9"/>
      <c r="M82" s="62">
        <f t="shared" si="2"/>
        <v>636362.23999999999</v>
      </c>
    </row>
    <row r="83" spans="2:13" x14ac:dyDescent="0.25">
      <c r="B83" s="14">
        <v>3</v>
      </c>
      <c r="C83" s="14">
        <v>305</v>
      </c>
      <c r="D83" s="52">
        <v>3305</v>
      </c>
      <c r="E83" s="14">
        <v>77.67</v>
      </c>
      <c r="F83" s="14" t="s">
        <v>134</v>
      </c>
      <c r="G83" s="3"/>
      <c r="H83" s="15"/>
      <c r="I83" s="10"/>
      <c r="J83" s="9"/>
      <c r="K83" s="9"/>
      <c r="L83" s="9">
        <v>760688.16015922639</v>
      </c>
      <c r="M83" s="62">
        <f t="shared" si="2"/>
        <v>760688.16015922639</v>
      </c>
    </row>
    <row r="84" spans="2:13" x14ac:dyDescent="0.25">
      <c r="B84" s="14">
        <v>3</v>
      </c>
      <c r="C84" s="14">
        <v>306</v>
      </c>
      <c r="D84" s="52">
        <v>3306</v>
      </c>
      <c r="E84" s="14">
        <v>77.67</v>
      </c>
      <c r="F84" s="14" t="s">
        <v>6</v>
      </c>
      <c r="G84" s="3"/>
      <c r="H84" s="15"/>
      <c r="I84" s="10"/>
      <c r="J84" s="9"/>
      <c r="K84" s="9"/>
      <c r="L84" s="9">
        <v>774250.25</v>
      </c>
      <c r="M84" s="62">
        <f t="shared" si="2"/>
        <v>774250.25</v>
      </c>
    </row>
    <row r="85" spans="2:13" x14ac:dyDescent="0.25">
      <c r="B85" s="14">
        <v>3</v>
      </c>
      <c r="C85" s="14">
        <v>401</v>
      </c>
      <c r="D85" s="52">
        <v>3401</v>
      </c>
      <c r="E85" s="14">
        <v>77.67</v>
      </c>
      <c r="F85" s="14" t="s">
        <v>6</v>
      </c>
      <c r="G85" s="3"/>
      <c r="H85" s="15"/>
      <c r="I85" s="10"/>
      <c r="J85" s="9"/>
      <c r="K85" s="9"/>
      <c r="L85" s="9">
        <v>776113.82502342854</v>
      </c>
      <c r="M85" s="62">
        <f t="shared" si="2"/>
        <v>776113.82502342854</v>
      </c>
    </row>
    <row r="86" spans="2:13" x14ac:dyDescent="0.25">
      <c r="B86" s="14">
        <v>3</v>
      </c>
      <c r="C86" s="14">
        <v>402</v>
      </c>
      <c r="D86" s="52">
        <v>3402</v>
      </c>
      <c r="E86" s="14">
        <v>77.67</v>
      </c>
      <c r="F86" s="14" t="s">
        <v>6</v>
      </c>
      <c r="G86" s="3"/>
      <c r="H86" s="15"/>
      <c r="I86" s="10"/>
      <c r="J86" s="9"/>
      <c r="K86" s="9"/>
      <c r="L86" s="9">
        <v>753174.50014588889</v>
      </c>
      <c r="M86" s="62">
        <f t="shared" si="2"/>
        <v>753174.50014588889</v>
      </c>
    </row>
    <row r="87" spans="2:13" x14ac:dyDescent="0.25">
      <c r="B87" s="14">
        <v>3</v>
      </c>
      <c r="C87" s="14">
        <v>403</v>
      </c>
      <c r="D87" s="57">
        <v>3403</v>
      </c>
      <c r="E87" s="14"/>
      <c r="F87" s="14" t="s">
        <v>9</v>
      </c>
      <c r="G87" s="14" t="s">
        <v>76</v>
      </c>
      <c r="H87" s="15">
        <v>43203.698368055557</v>
      </c>
      <c r="I87" s="10">
        <v>355041.2</v>
      </c>
      <c r="J87" s="10">
        <v>364873.87</v>
      </c>
      <c r="K87" s="10"/>
      <c r="L87" s="9"/>
      <c r="M87" s="62">
        <f t="shared" si="2"/>
        <v>364873.87</v>
      </c>
    </row>
    <row r="88" spans="2:13" x14ac:dyDescent="0.25">
      <c r="B88" s="14">
        <v>3</v>
      </c>
      <c r="C88" s="14">
        <v>404</v>
      </c>
      <c r="D88" s="57">
        <v>3404</v>
      </c>
      <c r="E88" s="14">
        <v>60.24</v>
      </c>
      <c r="F88" s="14" t="s">
        <v>9</v>
      </c>
      <c r="G88" s="14" t="s">
        <v>77</v>
      </c>
      <c r="H88" s="15">
        <v>43196.455648148149</v>
      </c>
      <c r="I88" s="10">
        <v>385600</v>
      </c>
      <c r="J88" s="10">
        <v>412134</v>
      </c>
      <c r="K88" s="10"/>
      <c r="L88" s="9"/>
      <c r="M88" s="62">
        <f t="shared" si="2"/>
        <v>412134</v>
      </c>
    </row>
    <row r="89" spans="2:13" x14ac:dyDescent="0.25">
      <c r="B89" s="14">
        <v>3</v>
      </c>
      <c r="C89" s="14">
        <v>405</v>
      </c>
      <c r="D89" s="52">
        <v>3405</v>
      </c>
      <c r="E89" s="14">
        <v>77.67</v>
      </c>
      <c r="F89" s="14" t="s">
        <v>6</v>
      </c>
      <c r="G89" s="3"/>
      <c r="H89" s="15"/>
      <c r="I89" s="10"/>
      <c r="J89" s="9"/>
      <c r="K89" s="9"/>
      <c r="L89" s="9">
        <v>772098.48256161471</v>
      </c>
      <c r="M89" s="62">
        <f t="shared" si="2"/>
        <v>772098.48256161471</v>
      </c>
    </row>
    <row r="90" spans="2:13" x14ac:dyDescent="0.25">
      <c r="B90" s="14">
        <v>3</v>
      </c>
      <c r="C90" s="14">
        <v>406</v>
      </c>
      <c r="D90" s="52">
        <v>3406</v>
      </c>
      <c r="E90" s="14">
        <v>77.67</v>
      </c>
      <c r="F90" s="14" t="s">
        <v>6</v>
      </c>
      <c r="G90" s="3"/>
      <c r="H90" s="15"/>
      <c r="I90" s="10"/>
      <c r="J90" s="9"/>
      <c r="K90" s="9"/>
      <c r="L90" s="9">
        <v>785864</v>
      </c>
      <c r="M90" s="62">
        <f t="shared" si="2"/>
        <v>785864</v>
      </c>
    </row>
    <row r="91" spans="2:13" x14ac:dyDescent="0.25">
      <c r="B91" s="14">
        <v>3</v>
      </c>
      <c r="C91" s="14">
        <v>408</v>
      </c>
      <c r="D91" s="52">
        <v>3408</v>
      </c>
      <c r="E91" s="14">
        <v>65.2</v>
      </c>
      <c r="F91" s="14" t="s">
        <v>6</v>
      </c>
      <c r="G91" s="3"/>
      <c r="H91" s="15"/>
      <c r="I91" s="10"/>
      <c r="J91" s="9"/>
      <c r="K91" s="9"/>
      <c r="L91" s="9">
        <v>664538.09475161694</v>
      </c>
      <c r="M91" s="62">
        <f t="shared" si="2"/>
        <v>664538.09475161694</v>
      </c>
    </row>
    <row r="92" spans="2:13" x14ac:dyDescent="0.25">
      <c r="B92" s="14">
        <v>3</v>
      </c>
      <c r="C92" s="14">
        <v>503</v>
      </c>
      <c r="D92" s="52">
        <v>3503</v>
      </c>
      <c r="E92" s="14">
        <v>121.19</v>
      </c>
      <c r="F92" s="14" t="s">
        <v>6</v>
      </c>
      <c r="G92" s="3"/>
      <c r="H92" s="15"/>
      <c r="I92" s="10"/>
      <c r="J92" s="9"/>
      <c r="K92" s="9"/>
      <c r="L92" s="9">
        <v>865135.03430530988</v>
      </c>
      <c r="M92" s="62">
        <f t="shared" si="2"/>
        <v>865135.03430530988</v>
      </c>
    </row>
    <row r="93" spans="2:13" x14ac:dyDescent="0.25">
      <c r="B93" s="14">
        <v>3</v>
      </c>
      <c r="C93" s="14">
        <v>504</v>
      </c>
      <c r="D93" s="52">
        <v>3504</v>
      </c>
      <c r="E93" s="14">
        <v>121.19</v>
      </c>
      <c r="F93" s="14" t="s">
        <v>6</v>
      </c>
      <c r="G93" s="3"/>
      <c r="H93" s="15"/>
      <c r="I93" s="10"/>
      <c r="J93" s="9"/>
      <c r="K93" s="9"/>
      <c r="L93" s="9">
        <v>865135.03430530988</v>
      </c>
      <c r="M93" s="62">
        <f t="shared" si="2"/>
        <v>865135.03430530988</v>
      </c>
    </row>
    <row r="94" spans="2:13" x14ac:dyDescent="0.25">
      <c r="B94" s="14">
        <v>3</v>
      </c>
      <c r="C94" s="14">
        <v>506</v>
      </c>
      <c r="D94" s="52">
        <v>3506</v>
      </c>
      <c r="E94" s="14">
        <v>154.30000000000001</v>
      </c>
      <c r="F94" s="14" t="s">
        <v>6</v>
      </c>
      <c r="G94" s="3"/>
      <c r="H94" s="15"/>
      <c r="I94" s="10"/>
      <c r="J94" s="9"/>
      <c r="K94" s="9"/>
      <c r="L94" s="9">
        <v>1184838.0226407186</v>
      </c>
      <c r="M94" s="62">
        <f t="shared" si="2"/>
        <v>1184838.0226407186</v>
      </c>
    </row>
    <row r="95" spans="2:13" x14ac:dyDescent="0.25">
      <c r="B95" s="14">
        <v>3</v>
      </c>
      <c r="C95" s="14">
        <v>507</v>
      </c>
      <c r="D95" s="57">
        <v>3507</v>
      </c>
      <c r="E95" s="14"/>
      <c r="F95" s="14" t="s">
        <v>7</v>
      </c>
      <c r="G95" s="14" t="s">
        <v>79</v>
      </c>
      <c r="H95" s="15">
        <v>41689.360995370371</v>
      </c>
      <c r="I95" s="10">
        <v>753948</v>
      </c>
      <c r="J95" s="10">
        <v>137672.78</v>
      </c>
      <c r="K95" s="10">
        <v>1075616.82</v>
      </c>
      <c r="L95" s="9"/>
      <c r="M95" s="62">
        <f t="shared" si="2"/>
        <v>1213289.6000000001</v>
      </c>
    </row>
    <row r="96" spans="2:13" x14ac:dyDescent="0.25">
      <c r="B96" s="14">
        <v>3</v>
      </c>
      <c r="C96" s="14">
        <v>508</v>
      </c>
      <c r="D96" s="57">
        <v>3508</v>
      </c>
      <c r="E96" s="14"/>
      <c r="F96" s="14" t="s">
        <v>7</v>
      </c>
      <c r="G96" s="14" t="s">
        <v>80</v>
      </c>
      <c r="H96" s="15">
        <v>42752.393321759257</v>
      </c>
      <c r="I96" s="10">
        <v>793508.16</v>
      </c>
      <c r="J96" s="10">
        <v>259219.88999999998</v>
      </c>
      <c r="K96" s="10">
        <v>1097375.5100000007</v>
      </c>
      <c r="L96" s="9"/>
      <c r="M96" s="62">
        <f t="shared" si="2"/>
        <v>1356595.4000000006</v>
      </c>
    </row>
    <row r="97" spans="2:13" x14ac:dyDescent="0.25">
      <c r="B97" s="14">
        <v>1</v>
      </c>
      <c r="C97" s="14">
        <v>103</v>
      </c>
      <c r="D97" s="57">
        <v>1103</v>
      </c>
      <c r="E97" s="14">
        <v>65.2</v>
      </c>
      <c r="F97" s="14" t="s">
        <v>9</v>
      </c>
      <c r="G97" s="14" t="s">
        <v>10</v>
      </c>
      <c r="H97" s="15">
        <v>41688.645925925928</v>
      </c>
      <c r="I97" s="10">
        <v>367280</v>
      </c>
      <c r="J97" s="10">
        <v>451357.57999999984</v>
      </c>
      <c r="K97" s="10"/>
      <c r="L97" s="9"/>
      <c r="M97" s="62">
        <f t="shared" si="2"/>
        <v>451357.57999999984</v>
      </c>
    </row>
    <row r="98" spans="2:13" x14ac:dyDescent="0.25">
      <c r="B98" s="14">
        <v>1</v>
      </c>
      <c r="C98" s="14">
        <v>104</v>
      </c>
      <c r="D98" s="57">
        <v>1104</v>
      </c>
      <c r="E98" s="14">
        <v>65.2</v>
      </c>
      <c r="F98" s="14" t="s">
        <v>9</v>
      </c>
      <c r="G98" s="14" t="s">
        <v>11</v>
      </c>
      <c r="H98" s="15">
        <v>41688.646122685182</v>
      </c>
      <c r="I98" s="10">
        <v>382689</v>
      </c>
      <c r="J98" s="10">
        <v>432754.51</v>
      </c>
      <c r="K98" s="10"/>
      <c r="L98" s="9"/>
      <c r="M98" s="62">
        <f t="shared" si="2"/>
        <v>432754.51</v>
      </c>
    </row>
    <row r="99" spans="2:13" x14ac:dyDescent="0.25">
      <c r="B99" s="14">
        <v>1</v>
      </c>
      <c r="C99" s="14">
        <v>105</v>
      </c>
      <c r="D99" s="57">
        <v>1105</v>
      </c>
      <c r="E99" s="14">
        <v>77.67</v>
      </c>
      <c r="F99" s="14" t="s">
        <v>9</v>
      </c>
      <c r="G99" s="14" t="s">
        <v>12</v>
      </c>
      <c r="H99" s="15">
        <v>41892.579618055555</v>
      </c>
      <c r="I99" s="10">
        <v>506577</v>
      </c>
      <c r="J99" s="10">
        <v>579168.66999999993</v>
      </c>
      <c r="K99" s="10"/>
      <c r="L99" s="9"/>
      <c r="M99" s="62">
        <f t="shared" si="2"/>
        <v>579168.66999999993</v>
      </c>
    </row>
    <row r="100" spans="2:13" x14ac:dyDescent="0.25">
      <c r="B100" s="14">
        <v>1</v>
      </c>
      <c r="C100" s="14">
        <v>107</v>
      </c>
      <c r="D100" s="57">
        <v>1107</v>
      </c>
      <c r="E100" s="14"/>
      <c r="F100" s="14" t="s">
        <v>9</v>
      </c>
      <c r="G100" s="14" t="s">
        <v>13</v>
      </c>
      <c r="H100" s="15">
        <v>42725.451666666668</v>
      </c>
      <c r="I100" s="10">
        <v>470000</v>
      </c>
      <c r="J100" s="10">
        <v>472722.49</v>
      </c>
      <c r="K100" s="10"/>
      <c r="L100" s="9"/>
      <c r="M100" s="62">
        <f t="shared" si="2"/>
        <v>472722.49</v>
      </c>
    </row>
    <row r="101" spans="2:13" x14ac:dyDescent="0.25">
      <c r="B101" s="14">
        <v>1</v>
      </c>
      <c r="C101" s="14">
        <v>108</v>
      </c>
      <c r="D101" s="57">
        <v>1108</v>
      </c>
      <c r="E101" s="14"/>
      <c r="F101" s="14" t="s">
        <v>9</v>
      </c>
      <c r="G101" s="14" t="s">
        <v>14</v>
      </c>
      <c r="H101" s="15">
        <v>43003.401412037034</v>
      </c>
      <c r="I101" s="10">
        <v>366320</v>
      </c>
      <c r="J101" s="10">
        <v>366320</v>
      </c>
      <c r="K101" s="10"/>
      <c r="L101" s="9"/>
      <c r="M101" s="62">
        <f t="shared" si="2"/>
        <v>366320</v>
      </c>
    </row>
    <row r="102" spans="2:13" x14ac:dyDescent="0.25">
      <c r="B102" s="14">
        <v>1</v>
      </c>
      <c r="C102" s="14">
        <v>201</v>
      </c>
      <c r="D102" s="57">
        <v>1201</v>
      </c>
      <c r="E102" s="14"/>
      <c r="F102" s="14" t="s">
        <v>9</v>
      </c>
      <c r="G102" s="14" t="s">
        <v>15</v>
      </c>
      <c r="H102" s="15">
        <v>41689.361875000002</v>
      </c>
      <c r="I102" s="10">
        <v>543018.88</v>
      </c>
      <c r="J102" s="10">
        <v>658598.56000000006</v>
      </c>
      <c r="K102" s="10"/>
      <c r="L102" s="9"/>
      <c r="M102" s="62">
        <f t="shared" si="2"/>
        <v>658598.56000000006</v>
      </c>
    </row>
    <row r="103" spans="2:13" x14ac:dyDescent="0.25">
      <c r="B103" s="14">
        <v>1</v>
      </c>
      <c r="C103" s="14">
        <v>202</v>
      </c>
      <c r="D103" s="57">
        <v>1202</v>
      </c>
      <c r="E103" s="14">
        <v>77.67</v>
      </c>
      <c r="F103" s="14" t="s">
        <v>9</v>
      </c>
      <c r="G103" s="14" t="s">
        <v>16</v>
      </c>
      <c r="H103" s="15">
        <v>41764.687037037038</v>
      </c>
      <c r="I103" s="10">
        <v>528915</v>
      </c>
      <c r="J103" s="10">
        <v>607179.19999999995</v>
      </c>
      <c r="K103" s="10"/>
      <c r="L103" s="9"/>
      <c r="M103" s="62">
        <f t="shared" si="2"/>
        <v>607179.19999999995</v>
      </c>
    </row>
    <row r="104" spans="2:13" x14ac:dyDescent="0.25">
      <c r="B104" s="14">
        <v>1</v>
      </c>
      <c r="C104" s="14">
        <v>203</v>
      </c>
      <c r="D104" s="57">
        <v>1203</v>
      </c>
      <c r="E104" s="14">
        <v>65.2</v>
      </c>
      <c r="F104" s="14" t="s">
        <v>9</v>
      </c>
      <c r="G104" s="14" t="s">
        <v>17</v>
      </c>
      <c r="H104" s="15">
        <v>41688.646701388891</v>
      </c>
      <c r="I104" s="10">
        <v>406931</v>
      </c>
      <c r="J104" s="10">
        <v>484554.02</v>
      </c>
      <c r="K104" s="10"/>
      <c r="L104" s="9"/>
      <c r="M104" s="62">
        <f t="shared" si="2"/>
        <v>484554.02</v>
      </c>
    </row>
    <row r="105" spans="2:13" x14ac:dyDescent="0.25">
      <c r="B105" s="14">
        <v>1</v>
      </c>
      <c r="C105" s="14">
        <v>204</v>
      </c>
      <c r="D105" s="57">
        <v>1204</v>
      </c>
      <c r="E105" s="14">
        <v>65.2</v>
      </c>
      <c r="F105" s="14" t="s">
        <v>9</v>
      </c>
      <c r="G105" s="14" t="s">
        <v>18</v>
      </c>
      <c r="H105" s="15">
        <v>42864.727858796294</v>
      </c>
      <c r="I105" s="10">
        <v>467050.74</v>
      </c>
      <c r="J105" s="10">
        <v>467050.74</v>
      </c>
      <c r="K105" s="10"/>
      <c r="L105" s="9"/>
      <c r="M105" s="62">
        <f t="shared" si="2"/>
        <v>467050.74</v>
      </c>
    </row>
    <row r="106" spans="2:13" x14ac:dyDescent="0.25">
      <c r="B106" s="14">
        <v>1</v>
      </c>
      <c r="C106" s="14">
        <v>205</v>
      </c>
      <c r="D106" s="57">
        <v>1205</v>
      </c>
      <c r="E106" s="14">
        <v>77.67</v>
      </c>
      <c r="F106" s="14" t="s">
        <v>9</v>
      </c>
      <c r="G106" s="14" t="s">
        <v>19</v>
      </c>
      <c r="H106" s="15">
        <v>42893.553495370368</v>
      </c>
      <c r="I106" s="10">
        <v>476499.74</v>
      </c>
      <c r="J106" s="10">
        <v>476499.74</v>
      </c>
      <c r="K106" s="10"/>
      <c r="L106" s="9"/>
      <c r="M106" s="62">
        <f t="shared" si="2"/>
        <v>476499.74</v>
      </c>
    </row>
    <row r="107" spans="2:13" x14ac:dyDescent="0.25">
      <c r="B107" s="14">
        <v>1</v>
      </c>
      <c r="C107" s="14">
        <v>207</v>
      </c>
      <c r="D107" s="52">
        <v>1207</v>
      </c>
      <c r="E107" s="14"/>
      <c r="F107" s="14" t="s">
        <v>20</v>
      </c>
      <c r="G107" s="3"/>
      <c r="H107" s="15"/>
      <c r="I107" s="10"/>
      <c r="J107" s="9"/>
      <c r="K107" s="9"/>
      <c r="L107" s="9"/>
      <c r="M107" s="62">
        <f t="shared" si="2"/>
        <v>0</v>
      </c>
    </row>
    <row r="108" spans="2:13" x14ac:dyDescent="0.25">
      <c r="B108" s="14">
        <v>1</v>
      </c>
      <c r="C108" s="14">
        <v>208</v>
      </c>
      <c r="D108" s="57">
        <v>1208</v>
      </c>
      <c r="E108" s="14"/>
      <c r="F108" s="14" t="s">
        <v>9</v>
      </c>
      <c r="G108" s="14" t="s">
        <v>21</v>
      </c>
      <c r="H108" s="15">
        <v>42949.515729166669</v>
      </c>
      <c r="I108" s="10">
        <v>430000</v>
      </c>
      <c r="J108" s="10">
        <v>433520.4</v>
      </c>
      <c r="K108" s="10"/>
      <c r="L108" s="9"/>
      <c r="M108" s="62">
        <f t="shared" si="2"/>
        <v>433520.4</v>
      </c>
    </row>
    <row r="109" spans="2:13" x14ac:dyDescent="0.25">
      <c r="B109" s="14">
        <v>1</v>
      </c>
      <c r="C109" s="14">
        <v>302</v>
      </c>
      <c r="D109" s="52">
        <v>1302</v>
      </c>
      <c r="E109" s="14">
        <v>77.67</v>
      </c>
      <c r="F109" s="14" t="s">
        <v>20</v>
      </c>
      <c r="G109" s="3"/>
      <c r="H109" s="15"/>
      <c r="I109" s="10"/>
      <c r="J109" s="9"/>
      <c r="K109" s="9"/>
      <c r="L109" s="9"/>
      <c r="M109" s="62">
        <f t="shared" si="2"/>
        <v>0</v>
      </c>
    </row>
    <row r="110" spans="2:13" x14ac:dyDescent="0.25">
      <c r="B110" s="14">
        <v>1</v>
      </c>
      <c r="C110" s="14">
        <v>303</v>
      </c>
      <c r="D110" s="57">
        <v>1303</v>
      </c>
      <c r="E110" s="14">
        <v>65.2</v>
      </c>
      <c r="F110" s="14" t="s">
        <v>9</v>
      </c>
      <c r="G110" s="14" t="s">
        <v>22</v>
      </c>
      <c r="H110" s="15">
        <v>41688.646898148145</v>
      </c>
      <c r="I110" s="10">
        <v>396611</v>
      </c>
      <c r="J110" s="10">
        <v>461826.37999999995</v>
      </c>
      <c r="K110" s="10"/>
      <c r="L110" s="9"/>
      <c r="M110" s="62">
        <f t="shared" si="2"/>
        <v>461826.37999999995</v>
      </c>
    </row>
    <row r="111" spans="2:13" x14ac:dyDescent="0.25">
      <c r="B111" s="14">
        <v>1</v>
      </c>
      <c r="C111" s="14">
        <v>304</v>
      </c>
      <c r="D111" s="57">
        <v>1304</v>
      </c>
      <c r="E111" s="14">
        <v>65.2</v>
      </c>
      <c r="F111" s="14" t="s">
        <v>9</v>
      </c>
      <c r="G111" s="14" t="s">
        <v>23</v>
      </c>
      <c r="H111" s="15">
        <v>41688.647060185183</v>
      </c>
      <c r="I111" s="10">
        <v>404961</v>
      </c>
      <c r="J111" s="10">
        <v>481941.65</v>
      </c>
      <c r="K111" s="10"/>
      <c r="L111" s="9"/>
      <c r="M111" s="62">
        <f t="shared" si="2"/>
        <v>481941.65</v>
      </c>
    </row>
    <row r="112" spans="2:13" x14ac:dyDescent="0.25">
      <c r="B112" s="14">
        <v>1</v>
      </c>
      <c r="C112" s="14">
        <v>305</v>
      </c>
      <c r="D112" s="57">
        <v>1305</v>
      </c>
      <c r="E112" s="14">
        <v>77.67</v>
      </c>
      <c r="F112" s="14" t="s">
        <v>9</v>
      </c>
      <c r="G112" s="14" t="s">
        <v>24</v>
      </c>
      <c r="H112" s="15">
        <v>42593.475624999999</v>
      </c>
      <c r="I112" s="10">
        <v>584500</v>
      </c>
      <c r="J112" s="10">
        <v>602634.49</v>
      </c>
      <c r="K112" s="10"/>
      <c r="L112" s="9"/>
      <c r="M112" s="62">
        <f t="shared" si="2"/>
        <v>602634.49</v>
      </c>
    </row>
    <row r="113" spans="2:13" x14ac:dyDescent="0.25">
      <c r="B113" s="14">
        <v>1</v>
      </c>
      <c r="C113" s="14">
        <v>307</v>
      </c>
      <c r="D113" s="57">
        <v>1307</v>
      </c>
      <c r="E113" s="14"/>
      <c r="F113" s="14" t="s">
        <v>9</v>
      </c>
      <c r="G113" s="14" t="s">
        <v>25</v>
      </c>
      <c r="H113" s="15">
        <v>42543.40048611111</v>
      </c>
      <c r="I113" s="10">
        <v>431650</v>
      </c>
      <c r="J113" s="10">
        <v>434372.49</v>
      </c>
      <c r="K113" s="10"/>
      <c r="L113" s="9"/>
      <c r="M113" s="62">
        <f t="shared" si="2"/>
        <v>434372.49</v>
      </c>
    </row>
    <row r="114" spans="2:13" x14ac:dyDescent="0.25">
      <c r="B114" s="14">
        <v>1</v>
      </c>
      <c r="C114" s="14">
        <v>308</v>
      </c>
      <c r="D114" s="57">
        <v>1308</v>
      </c>
      <c r="E114" s="14"/>
      <c r="F114" s="14" t="s">
        <v>9</v>
      </c>
      <c r="G114" s="14" t="s">
        <v>26</v>
      </c>
      <c r="H114" s="15">
        <v>41688.659918981481</v>
      </c>
      <c r="I114" s="10">
        <v>456193</v>
      </c>
      <c r="J114" s="10">
        <v>538036.21</v>
      </c>
      <c r="K114" s="10"/>
      <c r="L114" s="9"/>
      <c r="M114" s="62">
        <f t="shared" si="2"/>
        <v>538036.21</v>
      </c>
    </row>
    <row r="115" spans="2:13" x14ac:dyDescent="0.25">
      <c r="B115" s="14">
        <v>1</v>
      </c>
      <c r="C115" s="14">
        <v>404</v>
      </c>
      <c r="D115" s="57">
        <v>1404</v>
      </c>
      <c r="E115" s="14">
        <v>65.2</v>
      </c>
      <c r="F115" s="14" t="s">
        <v>9</v>
      </c>
      <c r="G115" s="14" t="s">
        <v>28</v>
      </c>
      <c r="H115" s="15">
        <v>42821.578715277778</v>
      </c>
      <c r="I115" s="10">
        <v>428210</v>
      </c>
      <c r="J115" s="10">
        <v>434698.54000000004</v>
      </c>
      <c r="K115" s="10"/>
      <c r="L115" s="9"/>
      <c r="M115" s="62">
        <f t="shared" si="2"/>
        <v>434698.54000000004</v>
      </c>
    </row>
    <row r="116" spans="2:13" x14ac:dyDescent="0.25">
      <c r="B116" s="14">
        <v>1</v>
      </c>
      <c r="C116" s="14">
        <v>407</v>
      </c>
      <c r="D116" s="57">
        <v>1407</v>
      </c>
      <c r="E116" s="14"/>
      <c r="F116" s="14" t="s">
        <v>9</v>
      </c>
      <c r="G116" s="14" t="s">
        <v>29</v>
      </c>
      <c r="H116" s="15">
        <v>41688.660601851851</v>
      </c>
      <c r="I116" s="10">
        <v>463035</v>
      </c>
      <c r="J116" s="10">
        <v>508409.06000000006</v>
      </c>
      <c r="K116" s="10"/>
      <c r="L116" s="9"/>
      <c r="M116" s="62">
        <f t="shared" si="2"/>
        <v>508409.06000000006</v>
      </c>
    </row>
    <row r="117" spans="2:13" x14ac:dyDescent="0.25">
      <c r="B117" s="14">
        <v>1</v>
      </c>
      <c r="C117" s="14">
        <v>408</v>
      </c>
      <c r="D117" s="57">
        <v>1408</v>
      </c>
      <c r="E117" s="14"/>
      <c r="F117" s="14" t="s">
        <v>9</v>
      </c>
      <c r="G117" s="14" t="s">
        <v>30</v>
      </c>
      <c r="H117" s="15">
        <v>43083.724039351851</v>
      </c>
      <c r="I117" s="10">
        <v>381200</v>
      </c>
      <c r="J117" s="10">
        <v>381200</v>
      </c>
      <c r="K117" s="10"/>
      <c r="L117" s="9"/>
      <c r="M117" s="62">
        <f t="shared" si="2"/>
        <v>381200</v>
      </c>
    </row>
    <row r="118" spans="2:13" x14ac:dyDescent="0.25">
      <c r="B118" s="14">
        <v>1</v>
      </c>
      <c r="C118" s="14">
        <v>507</v>
      </c>
      <c r="D118" s="57">
        <v>1507</v>
      </c>
      <c r="E118" s="14"/>
      <c r="F118" s="14" t="s">
        <v>9</v>
      </c>
      <c r="G118" s="14" t="s">
        <v>32</v>
      </c>
      <c r="H118" s="15">
        <v>42891.714629629627</v>
      </c>
      <c r="I118" s="10">
        <v>453264</v>
      </c>
      <c r="J118" s="10">
        <v>460101.9</v>
      </c>
      <c r="K118" s="10"/>
      <c r="L118" s="9"/>
      <c r="M118" s="62">
        <f t="shared" si="2"/>
        <v>460101.9</v>
      </c>
    </row>
    <row r="119" spans="2:13" x14ac:dyDescent="0.25">
      <c r="B119" s="14">
        <v>1</v>
      </c>
      <c r="C119" s="14">
        <v>508</v>
      </c>
      <c r="D119" s="57">
        <v>1508</v>
      </c>
      <c r="E119" s="14"/>
      <c r="F119" s="14" t="s">
        <v>9</v>
      </c>
      <c r="G119" s="14" t="s">
        <v>33</v>
      </c>
      <c r="H119" s="15">
        <v>42934.443738425929</v>
      </c>
      <c r="I119" s="10">
        <v>491044.12</v>
      </c>
      <c r="J119" s="10">
        <v>491044.12</v>
      </c>
      <c r="K119" s="10"/>
      <c r="L119" s="9"/>
      <c r="M119" s="62">
        <f t="shared" si="2"/>
        <v>491044.12</v>
      </c>
    </row>
    <row r="120" spans="2:13" x14ac:dyDescent="0.25">
      <c r="B120" s="14">
        <v>1</v>
      </c>
      <c r="C120" s="14">
        <v>604</v>
      </c>
      <c r="D120" s="57">
        <v>1604</v>
      </c>
      <c r="E120" s="14">
        <v>65.2</v>
      </c>
      <c r="F120" s="14" t="s">
        <v>9</v>
      </c>
      <c r="G120" s="14" t="s">
        <v>34</v>
      </c>
      <c r="H120" s="15">
        <v>41969.7815162037</v>
      </c>
      <c r="I120" s="10">
        <v>417686</v>
      </c>
      <c r="J120" s="10">
        <v>460032.22999999992</v>
      </c>
      <c r="K120" s="10"/>
      <c r="L120" s="9"/>
      <c r="M120" s="62">
        <f t="shared" si="2"/>
        <v>460032.22999999992</v>
      </c>
    </row>
    <row r="121" spans="2:13" x14ac:dyDescent="0.25">
      <c r="B121" s="14">
        <v>1</v>
      </c>
      <c r="C121" s="14">
        <v>606</v>
      </c>
      <c r="D121" s="57">
        <v>1606</v>
      </c>
      <c r="E121" s="14">
        <v>77.67</v>
      </c>
      <c r="F121" s="14" t="s">
        <v>9</v>
      </c>
      <c r="G121" s="14" t="s">
        <v>35</v>
      </c>
      <c r="H121" s="15">
        <v>41922.362187500003</v>
      </c>
      <c r="I121" s="10">
        <v>577041</v>
      </c>
      <c r="J121" s="10">
        <v>624202.65</v>
      </c>
      <c r="K121" s="10"/>
      <c r="L121" s="9"/>
      <c r="M121" s="62">
        <f t="shared" si="2"/>
        <v>624202.65</v>
      </c>
    </row>
    <row r="122" spans="2:13" x14ac:dyDescent="0.25">
      <c r="B122" s="14">
        <v>1</v>
      </c>
      <c r="C122" s="14">
        <v>607</v>
      </c>
      <c r="D122" s="57">
        <v>1607</v>
      </c>
      <c r="E122" s="14"/>
      <c r="F122" s="14" t="s">
        <v>9</v>
      </c>
      <c r="G122" s="14" t="s">
        <v>36</v>
      </c>
      <c r="H122" s="15">
        <v>42891.719097222223</v>
      </c>
      <c r="I122" s="10">
        <v>400060</v>
      </c>
      <c r="J122" s="10">
        <v>410537.12</v>
      </c>
      <c r="K122" s="10"/>
      <c r="L122" s="9"/>
      <c r="M122" s="62">
        <f t="shared" si="2"/>
        <v>410537.12</v>
      </c>
    </row>
    <row r="123" spans="2:13" x14ac:dyDescent="0.25">
      <c r="B123" s="14">
        <v>1</v>
      </c>
      <c r="C123" s="14">
        <v>702</v>
      </c>
      <c r="D123" s="52">
        <v>1702</v>
      </c>
      <c r="E123" s="14">
        <v>77.67</v>
      </c>
      <c r="F123" s="14" t="s">
        <v>20</v>
      </c>
      <c r="G123" s="3"/>
      <c r="H123" s="15"/>
      <c r="I123" s="10"/>
      <c r="J123" s="9"/>
      <c r="K123" s="9"/>
      <c r="L123" s="9"/>
      <c r="M123" s="62">
        <f t="shared" si="2"/>
        <v>0</v>
      </c>
    </row>
    <row r="124" spans="2:13" x14ac:dyDescent="0.25">
      <c r="B124" s="14">
        <v>1</v>
      </c>
      <c r="C124" s="14">
        <v>704</v>
      </c>
      <c r="D124" s="57">
        <v>1704</v>
      </c>
      <c r="E124" s="14">
        <v>65.2</v>
      </c>
      <c r="F124" s="14" t="s">
        <v>9</v>
      </c>
      <c r="G124" s="14" t="s">
        <v>37</v>
      </c>
      <c r="H124" s="15">
        <v>41688.660775462966</v>
      </c>
      <c r="I124" s="10">
        <v>586095</v>
      </c>
      <c r="J124" s="10">
        <v>636366.96000000008</v>
      </c>
      <c r="K124" s="10"/>
      <c r="L124" s="9"/>
      <c r="M124" s="62">
        <f t="shared" si="2"/>
        <v>636366.96000000008</v>
      </c>
    </row>
    <row r="125" spans="2:13" x14ac:dyDescent="0.25">
      <c r="B125" s="14">
        <v>2</v>
      </c>
      <c r="C125" s="14">
        <v>102</v>
      </c>
      <c r="D125" s="57">
        <v>2102</v>
      </c>
      <c r="E125" s="14"/>
      <c r="F125" s="14" t="s">
        <v>9</v>
      </c>
      <c r="G125" s="14" t="s">
        <v>38</v>
      </c>
      <c r="H125" s="15">
        <v>41807.468159722222</v>
      </c>
      <c r="I125" s="10">
        <v>472850</v>
      </c>
      <c r="J125" s="10">
        <v>529109.47</v>
      </c>
      <c r="K125" s="10"/>
      <c r="L125" s="9"/>
      <c r="M125" s="62">
        <f t="shared" si="2"/>
        <v>529109.47</v>
      </c>
    </row>
    <row r="126" spans="2:13" x14ac:dyDescent="0.25">
      <c r="B126" s="14">
        <v>2</v>
      </c>
      <c r="C126" s="14">
        <v>103</v>
      </c>
      <c r="D126" s="57">
        <v>2103</v>
      </c>
      <c r="E126" s="14"/>
      <c r="F126" s="14" t="s">
        <v>9</v>
      </c>
      <c r="G126" s="14" t="s">
        <v>39</v>
      </c>
      <c r="H126" s="15">
        <v>43242.433344907404</v>
      </c>
      <c r="I126" s="10">
        <v>351140</v>
      </c>
      <c r="J126" s="10">
        <v>351140</v>
      </c>
      <c r="K126" s="10"/>
      <c r="L126" s="9"/>
      <c r="M126" s="62">
        <f t="shared" si="2"/>
        <v>351140</v>
      </c>
    </row>
    <row r="127" spans="2:13" x14ac:dyDescent="0.25">
      <c r="B127" s="14">
        <v>2</v>
      </c>
      <c r="C127" s="14">
        <v>105</v>
      </c>
      <c r="D127" s="57">
        <v>2105</v>
      </c>
      <c r="E127" s="14"/>
      <c r="F127" s="14" t="s">
        <v>9</v>
      </c>
      <c r="G127" s="14" t="s">
        <v>41</v>
      </c>
      <c r="H127" s="15">
        <v>42040.405289351853</v>
      </c>
      <c r="I127" s="10">
        <v>478042</v>
      </c>
      <c r="J127" s="10">
        <v>529780.65</v>
      </c>
      <c r="K127" s="10"/>
      <c r="L127" s="9"/>
      <c r="M127" s="62">
        <f t="shared" si="2"/>
        <v>529780.65</v>
      </c>
    </row>
    <row r="128" spans="2:13" x14ac:dyDescent="0.25">
      <c r="B128" s="14">
        <v>2</v>
      </c>
      <c r="C128" s="14">
        <v>204</v>
      </c>
      <c r="D128" s="57">
        <v>2204</v>
      </c>
      <c r="E128" s="14"/>
      <c r="F128" s="14" t="s">
        <v>9</v>
      </c>
      <c r="G128" s="14" t="s">
        <v>43</v>
      </c>
      <c r="H128" s="15">
        <v>41961.640949074077</v>
      </c>
      <c r="I128" s="10">
        <v>436141</v>
      </c>
      <c r="J128" s="10">
        <v>498363.51</v>
      </c>
      <c r="K128" s="10"/>
      <c r="L128" s="9"/>
      <c r="M128" s="62">
        <f t="shared" si="2"/>
        <v>498363.51</v>
      </c>
    </row>
    <row r="129" spans="2:13" x14ac:dyDescent="0.25">
      <c r="B129" s="14">
        <v>2</v>
      </c>
      <c r="C129" s="14">
        <v>205</v>
      </c>
      <c r="D129" s="52">
        <v>2205</v>
      </c>
      <c r="E129" s="14"/>
      <c r="F129" s="14" t="s">
        <v>20</v>
      </c>
      <c r="G129" s="3"/>
      <c r="H129" s="15"/>
      <c r="I129" s="10"/>
      <c r="J129" s="9"/>
      <c r="K129" s="9"/>
      <c r="L129" s="9"/>
      <c r="M129" s="62">
        <f t="shared" si="2"/>
        <v>0</v>
      </c>
    </row>
    <row r="130" spans="2:13" x14ac:dyDescent="0.25">
      <c r="B130" s="14">
        <v>2</v>
      </c>
      <c r="C130" s="14">
        <v>207</v>
      </c>
      <c r="D130" s="57">
        <v>2207</v>
      </c>
      <c r="E130" s="14"/>
      <c r="F130" s="14" t="s">
        <v>9</v>
      </c>
      <c r="G130" s="14" t="s">
        <v>44</v>
      </c>
      <c r="H130" s="15">
        <v>41689.365046296298</v>
      </c>
      <c r="I130" s="10">
        <v>444420</v>
      </c>
      <c r="J130" s="10">
        <v>528585.07999999996</v>
      </c>
      <c r="K130" s="10"/>
      <c r="L130" s="9"/>
      <c r="M130" s="62">
        <f t="shared" si="2"/>
        <v>528585.07999999996</v>
      </c>
    </row>
    <row r="131" spans="2:13" x14ac:dyDescent="0.25">
      <c r="B131" s="14">
        <v>2</v>
      </c>
      <c r="C131" s="14">
        <v>301</v>
      </c>
      <c r="D131" s="57">
        <v>2301</v>
      </c>
      <c r="E131" s="14"/>
      <c r="F131" s="14" t="s">
        <v>9</v>
      </c>
      <c r="G131" s="14" t="s">
        <v>46</v>
      </c>
      <c r="H131" s="15">
        <v>41689.354074074072</v>
      </c>
      <c r="I131" s="10">
        <v>554676</v>
      </c>
      <c r="J131" s="10">
        <v>621232.73</v>
      </c>
      <c r="K131" s="10"/>
      <c r="L131" s="9"/>
      <c r="M131" s="62">
        <f t="shared" si="2"/>
        <v>621232.73</v>
      </c>
    </row>
    <row r="132" spans="2:13" x14ac:dyDescent="0.25">
      <c r="B132" s="14">
        <v>2</v>
      </c>
      <c r="C132" s="14">
        <v>302</v>
      </c>
      <c r="D132" s="52">
        <v>2302</v>
      </c>
      <c r="E132" s="14"/>
      <c r="F132" s="14" t="s">
        <v>20</v>
      </c>
      <c r="G132" s="3"/>
      <c r="H132" s="15"/>
      <c r="I132" s="10"/>
      <c r="J132" s="9"/>
      <c r="K132" s="9"/>
      <c r="L132" s="9"/>
      <c r="M132" s="62">
        <f t="shared" si="2"/>
        <v>0</v>
      </c>
    </row>
    <row r="133" spans="2:13" x14ac:dyDescent="0.25">
      <c r="B133" s="14">
        <v>2</v>
      </c>
      <c r="C133" s="14">
        <v>303</v>
      </c>
      <c r="D133" s="57">
        <v>2303</v>
      </c>
      <c r="E133" s="14"/>
      <c r="F133" s="14" t="s">
        <v>9</v>
      </c>
      <c r="G133" s="14" t="s">
        <v>47</v>
      </c>
      <c r="H133" s="15">
        <v>41689.354305555556</v>
      </c>
      <c r="I133" s="10">
        <v>396506</v>
      </c>
      <c r="J133" s="10">
        <v>424914.72000000009</v>
      </c>
      <c r="K133" s="10"/>
      <c r="L133" s="9"/>
      <c r="M133" s="62">
        <f t="shared" ref="M133:M155" si="3">SUM(J133,K133,L133)</f>
        <v>424914.72000000009</v>
      </c>
    </row>
    <row r="134" spans="2:13" x14ac:dyDescent="0.25">
      <c r="B134" s="14">
        <v>2</v>
      </c>
      <c r="C134" s="14">
        <v>402</v>
      </c>
      <c r="D134" s="52">
        <v>2402</v>
      </c>
      <c r="E134" s="14"/>
      <c r="F134" s="14" t="s">
        <v>9</v>
      </c>
      <c r="G134" s="3" t="s">
        <v>50</v>
      </c>
      <c r="H134" s="15">
        <v>42891.715763888889</v>
      </c>
      <c r="I134" s="10">
        <v>506100</v>
      </c>
      <c r="J134" s="9">
        <v>506100</v>
      </c>
      <c r="K134" s="9"/>
      <c r="L134" s="9"/>
      <c r="M134" s="62">
        <f t="shared" si="3"/>
        <v>506100</v>
      </c>
    </row>
    <row r="135" spans="2:13" x14ac:dyDescent="0.25">
      <c r="B135" s="14">
        <v>2</v>
      </c>
      <c r="C135" s="14">
        <v>403</v>
      </c>
      <c r="D135" s="52">
        <v>2403</v>
      </c>
      <c r="E135" s="14"/>
      <c r="F135" s="14" t="s">
        <v>9</v>
      </c>
      <c r="G135" s="3" t="s">
        <v>51</v>
      </c>
      <c r="H135" s="15">
        <v>41689.355370370373</v>
      </c>
      <c r="I135" s="10">
        <v>405025</v>
      </c>
      <c r="J135" s="9">
        <v>480846.39</v>
      </c>
      <c r="K135" s="9"/>
      <c r="L135" s="9"/>
      <c r="M135" s="62">
        <f t="shared" si="3"/>
        <v>480846.39</v>
      </c>
    </row>
    <row r="136" spans="2:13" x14ac:dyDescent="0.25">
      <c r="B136" s="14">
        <v>2</v>
      </c>
      <c r="C136" s="14">
        <v>502</v>
      </c>
      <c r="D136" s="52">
        <v>2502</v>
      </c>
      <c r="E136" s="14"/>
      <c r="F136" s="14" t="s">
        <v>9</v>
      </c>
      <c r="G136" s="3" t="s">
        <v>53</v>
      </c>
      <c r="H136" s="15">
        <v>41810.457395833335</v>
      </c>
      <c r="I136" s="10">
        <v>543210</v>
      </c>
      <c r="J136" s="9">
        <v>624867.77</v>
      </c>
      <c r="K136" s="9"/>
      <c r="L136" s="9"/>
      <c r="M136" s="62">
        <f t="shared" si="3"/>
        <v>624867.77</v>
      </c>
    </row>
    <row r="137" spans="2:13" x14ac:dyDescent="0.25">
      <c r="B137" s="14">
        <v>2</v>
      </c>
      <c r="C137" s="14">
        <v>604</v>
      </c>
      <c r="D137" s="52">
        <v>2604</v>
      </c>
      <c r="E137" s="14"/>
      <c r="F137" s="14" t="s">
        <v>9</v>
      </c>
      <c r="G137" s="3" t="s">
        <v>58</v>
      </c>
      <c r="H137" s="15">
        <v>41767.733460648145</v>
      </c>
      <c r="I137" s="10">
        <v>437716</v>
      </c>
      <c r="J137" s="9">
        <v>481367.24</v>
      </c>
      <c r="K137" s="9"/>
      <c r="L137" s="9"/>
      <c r="M137" s="62">
        <f t="shared" si="3"/>
        <v>481367.24</v>
      </c>
    </row>
    <row r="138" spans="2:13" x14ac:dyDescent="0.25">
      <c r="B138" s="14">
        <v>2</v>
      </c>
      <c r="C138" s="14">
        <v>702</v>
      </c>
      <c r="D138" s="52">
        <v>2702</v>
      </c>
      <c r="E138" s="14"/>
      <c r="F138" s="14" t="s">
        <v>20</v>
      </c>
      <c r="G138" s="3"/>
      <c r="H138" s="15"/>
      <c r="I138" s="10"/>
      <c r="J138" s="9"/>
      <c r="K138" s="9"/>
      <c r="L138" s="9"/>
      <c r="M138" s="62">
        <f t="shared" si="3"/>
        <v>0</v>
      </c>
    </row>
    <row r="139" spans="2:13" x14ac:dyDescent="0.25">
      <c r="B139" s="14">
        <v>2</v>
      </c>
      <c r="C139" s="14">
        <v>703</v>
      </c>
      <c r="D139" s="52">
        <v>2703</v>
      </c>
      <c r="E139" s="14"/>
      <c r="F139" s="14" t="s">
        <v>9</v>
      </c>
      <c r="G139" s="3" t="s">
        <v>59</v>
      </c>
      <c r="H139" s="15">
        <v>41996.66337962963</v>
      </c>
      <c r="I139" s="10">
        <v>653356.04</v>
      </c>
      <c r="J139" s="9">
        <v>740768.23</v>
      </c>
      <c r="K139" s="9"/>
      <c r="L139" s="9"/>
      <c r="M139" s="62">
        <f t="shared" si="3"/>
        <v>740768.23</v>
      </c>
    </row>
    <row r="140" spans="2:13" x14ac:dyDescent="0.25">
      <c r="B140" s="14">
        <v>2</v>
      </c>
      <c r="C140" s="14">
        <v>705</v>
      </c>
      <c r="D140" s="52">
        <v>2705</v>
      </c>
      <c r="E140" s="14"/>
      <c r="F140" s="14" t="s">
        <v>20</v>
      </c>
      <c r="G140" s="3"/>
      <c r="H140" s="15"/>
      <c r="I140" s="10"/>
      <c r="J140" s="9"/>
      <c r="K140" s="9"/>
      <c r="L140" s="9"/>
      <c r="M140" s="62">
        <f t="shared" si="3"/>
        <v>0</v>
      </c>
    </row>
    <row r="141" spans="2:13" x14ac:dyDescent="0.25">
      <c r="B141" s="14">
        <v>3</v>
      </c>
      <c r="C141" s="14">
        <v>101</v>
      </c>
      <c r="D141" s="52">
        <v>3101</v>
      </c>
      <c r="E141" s="14"/>
      <c r="F141" s="14" t="s">
        <v>9</v>
      </c>
      <c r="G141" s="3" t="s">
        <v>60</v>
      </c>
      <c r="H141" s="15">
        <v>41689.356145833335</v>
      </c>
      <c r="I141" s="10">
        <v>521894</v>
      </c>
      <c r="J141" s="9">
        <v>622615.82999999996</v>
      </c>
      <c r="K141" s="9"/>
      <c r="L141" s="9"/>
      <c r="M141" s="62">
        <f t="shared" si="3"/>
        <v>622615.82999999996</v>
      </c>
    </row>
    <row r="142" spans="2:13" x14ac:dyDescent="0.25">
      <c r="B142" s="14">
        <v>3</v>
      </c>
      <c r="C142" s="14">
        <v>102</v>
      </c>
      <c r="D142" s="52">
        <v>3102</v>
      </c>
      <c r="E142" s="14"/>
      <c r="F142" s="14" t="s">
        <v>9</v>
      </c>
      <c r="G142" s="3" t="s">
        <v>61</v>
      </c>
      <c r="H142" s="15">
        <v>41751.644432870373</v>
      </c>
      <c r="I142" s="10">
        <v>514620</v>
      </c>
      <c r="J142" s="9">
        <v>579804.21</v>
      </c>
      <c r="K142" s="9"/>
      <c r="L142" s="9"/>
      <c r="M142" s="62">
        <f t="shared" si="3"/>
        <v>579804.21</v>
      </c>
    </row>
    <row r="143" spans="2:13" x14ac:dyDescent="0.25">
      <c r="B143" s="14">
        <v>3</v>
      </c>
      <c r="C143" s="14">
        <v>103</v>
      </c>
      <c r="D143" s="52">
        <v>3103</v>
      </c>
      <c r="E143" s="14"/>
      <c r="F143" s="14" t="s">
        <v>9</v>
      </c>
      <c r="G143" s="3" t="s">
        <v>62</v>
      </c>
      <c r="H143" s="15">
        <v>41689.356458333335</v>
      </c>
      <c r="I143" s="10">
        <v>394786</v>
      </c>
      <c r="J143" s="9">
        <v>444133.1</v>
      </c>
      <c r="K143" s="9"/>
      <c r="L143" s="9"/>
      <c r="M143" s="62">
        <f t="shared" si="3"/>
        <v>444133.1</v>
      </c>
    </row>
    <row r="144" spans="2:13" x14ac:dyDescent="0.25">
      <c r="B144" s="14">
        <v>3</v>
      </c>
      <c r="C144" s="14">
        <v>104</v>
      </c>
      <c r="D144" s="52">
        <v>3104</v>
      </c>
      <c r="E144" s="14"/>
      <c r="F144" s="14" t="s">
        <v>9</v>
      </c>
      <c r="G144" s="3" t="s">
        <v>63</v>
      </c>
      <c r="H144" s="15">
        <v>42276.426041666666</v>
      </c>
      <c r="I144" s="10">
        <v>434037</v>
      </c>
      <c r="J144" s="9">
        <v>468870.63999999996</v>
      </c>
      <c r="K144" s="9"/>
      <c r="L144" s="9"/>
      <c r="M144" s="62">
        <f t="shared" si="3"/>
        <v>468870.63999999996</v>
      </c>
    </row>
    <row r="145" spans="2:13" x14ac:dyDescent="0.25">
      <c r="B145" s="14">
        <v>3</v>
      </c>
      <c r="C145" s="14">
        <v>203</v>
      </c>
      <c r="D145" s="52">
        <v>3203</v>
      </c>
      <c r="E145" s="14"/>
      <c r="F145" s="14" t="s">
        <v>9</v>
      </c>
      <c r="G145" s="3" t="s">
        <v>67</v>
      </c>
      <c r="H145" s="15">
        <v>41689.357557870368</v>
      </c>
      <c r="I145" s="10">
        <v>388453</v>
      </c>
      <c r="J145" s="9">
        <v>458816.16</v>
      </c>
      <c r="K145" s="9"/>
      <c r="L145" s="9"/>
      <c r="M145" s="62">
        <f t="shared" si="3"/>
        <v>458816.16</v>
      </c>
    </row>
    <row r="146" spans="2:13" x14ac:dyDescent="0.25">
      <c r="B146" s="14">
        <v>3</v>
      </c>
      <c r="C146" s="14">
        <v>204</v>
      </c>
      <c r="D146" s="52">
        <v>3204</v>
      </c>
      <c r="E146" s="14">
        <v>60.24</v>
      </c>
      <c r="F146" s="14" t="s">
        <v>9</v>
      </c>
      <c r="G146" s="3" t="s">
        <v>68</v>
      </c>
      <c r="H146" s="15">
        <v>43200.633900462963</v>
      </c>
      <c r="I146" s="10">
        <v>344148</v>
      </c>
      <c r="J146" s="9">
        <v>344698</v>
      </c>
      <c r="K146" s="9"/>
      <c r="L146" s="9"/>
      <c r="M146" s="62">
        <f t="shared" si="3"/>
        <v>344698</v>
      </c>
    </row>
    <row r="147" spans="2:13" x14ac:dyDescent="0.25">
      <c r="B147" s="14">
        <v>3</v>
      </c>
      <c r="C147" s="14">
        <v>207</v>
      </c>
      <c r="D147" s="52">
        <v>3207</v>
      </c>
      <c r="E147" s="14"/>
      <c r="F147" s="14" t="s">
        <v>9</v>
      </c>
      <c r="G147" s="3" t="s">
        <v>70</v>
      </c>
      <c r="H147" s="15">
        <v>41689.358263888891</v>
      </c>
      <c r="I147" s="10">
        <v>456115</v>
      </c>
      <c r="J147" s="9">
        <v>553506.59</v>
      </c>
      <c r="K147" s="9"/>
      <c r="L147" s="9"/>
      <c r="M147" s="62">
        <f t="shared" si="3"/>
        <v>553506.59</v>
      </c>
    </row>
    <row r="148" spans="2:13" x14ac:dyDescent="0.25">
      <c r="B148" s="14">
        <v>3</v>
      </c>
      <c r="C148" s="14">
        <v>301</v>
      </c>
      <c r="D148" s="52">
        <v>3301</v>
      </c>
      <c r="E148" s="14"/>
      <c r="F148" s="14" t="s">
        <v>9</v>
      </c>
      <c r="G148" s="3" t="s">
        <v>72</v>
      </c>
      <c r="H148" s="15">
        <v>41969.793958333335</v>
      </c>
      <c r="I148" s="10">
        <v>504882</v>
      </c>
      <c r="J148" s="9">
        <v>565112.9</v>
      </c>
      <c r="K148" s="9"/>
      <c r="L148" s="9"/>
      <c r="M148" s="62">
        <f t="shared" si="3"/>
        <v>565112.9</v>
      </c>
    </row>
    <row r="149" spans="2:13" x14ac:dyDescent="0.25">
      <c r="B149" s="14">
        <v>3</v>
      </c>
      <c r="C149" s="14">
        <v>302</v>
      </c>
      <c r="D149" s="52">
        <v>3302</v>
      </c>
      <c r="E149" s="14"/>
      <c r="F149" s="14" t="s">
        <v>20</v>
      </c>
      <c r="G149" s="3"/>
      <c r="H149" s="15"/>
      <c r="I149" s="10"/>
      <c r="J149" s="9"/>
      <c r="K149" s="9"/>
      <c r="L149" s="9"/>
      <c r="M149" s="62">
        <f t="shared" si="3"/>
        <v>0</v>
      </c>
    </row>
    <row r="150" spans="2:13" x14ac:dyDescent="0.25">
      <c r="B150" s="14">
        <v>3</v>
      </c>
      <c r="C150" s="14">
        <v>307</v>
      </c>
      <c r="D150" s="52">
        <v>3307</v>
      </c>
      <c r="E150" s="14"/>
      <c r="F150" s="14" t="s">
        <v>9</v>
      </c>
      <c r="G150" s="3" t="s">
        <v>74</v>
      </c>
      <c r="H150" s="15">
        <v>42866.75744212963</v>
      </c>
      <c r="I150" s="10">
        <v>461487.88</v>
      </c>
      <c r="J150" s="9">
        <v>461487.88</v>
      </c>
      <c r="K150" s="9"/>
      <c r="L150" s="9"/>
      <c r="M150" s="62">
        <f t="shared" si="3"/>
        <v>461487.88</v>
      </c>
    </row>
    <row r="151" spans="2:13" x14ac:dyDescent="0.25">
      <c r="B151" s="14">
        <v>3</v>
      </c>
      <c r="C151" s="14">
        <v>308</v>
      </c>
      <c r="D151" s="52">
        <v>3308</v>
      </c>
      <c r="E151" s="14"/>
      <c r="F151" s="14" t="s">
        <v>9</v>
      </c>
      <c r="G151" s="3" t="s">
        <v>75</v>
      </c>
      <c r="H151" s="15">
        <v>41689.359930555554</v>
      </c>
      <c r="I151" s="10">
        <v>445014</v>
      </c>
      <c r="J151" s="9">
        <v>495544.51999999984</v>
      </c>
      <c r="K151" s="9"/>
      <c r="L151" s="9"/>
      <c r="M151" s="62">
        <f t="shared" si="3"/>
        <v>495544.51999999984</v>
      </c>
    </row>
    <row r="152" spans="2:13" x14ac:dyDescent="0.25">
      <c r="B152" s="14">
        <v>3</v>
      </c>
      <c r="C152" s="14">
        <v>407</v>
      </c>
      <c r="D152" s="52">
        <v>3407</v>
      </c>
      <c r="E152" s="14"/>
      <c r="F152" s="14" t="s">
        <v>9</v>
      </c>
      <c r="G152" s="3" t="s">
        <v>78</v>
      </c>
      <c r="H152" s="15">
        <v>41708.754467592589</v>
      </c>
      <c r="I152" s="10">
        <v>458239</v>
      </c>
      <c r="J152" s="9">
        <v>521461.77999999997</v>
      </c>
      <c r="K152" s="9"/>
      <c r="L152" s="9"/>
      <c r="M152" s="62">
        <f t="shared" si="3"/>
        <v>521461.77999999997</v>
      </c>
    </row>
    <row r="153" spans="2:13" x14ac:dyDescent="0.25">
      <c r="B153" s="14">
        <v>3</v>
      </c>
      <c r="C153" s="14">
        <v>501</v>
      </c>
      <c r="D153" s="52">
        <v>3501</v>
      </c>
      <c r="E153" s="14"/>
      <c r="F153" s="14" t="s">
        <v>20</v>
      </c>
      <c r="G153" s="3"/>
      <c r="H153" s="15"/>
      <c r="I153" s="10"/>
      <c r="J153" s="9"/>
      <c r="K153" s="9"/>
      <c r="L153" s="9"/>
      <c r="M153" s="62">
        <f t="shared" si="3"/>
        <v>0</v>
      </c>
    </row>
    <row r="154" spans="2:13" x14ac:dyDescent="0.25">
      <c r="B154" s="14">
        <v>3</v>
      </c>
      <c r="C154" s="14">
        <v>502</v>
      </c>
      <c r="D154" s="52">
        <v>3502</v>
      </c>
      <c r="E154" s="14"/>
      <c r="F154" s="14" t="s">
        <v>20</v>
      </c>
      <c r="G154" s="3"/>
      <c r="H154" s="15"/>
      <c r="I154" s="10"/>
      <c r="J154" s="9"/>
      <c r="K154" s="9"/>
      <c r="L154" s="9"/>
      <c r="M154" s="62">
        <f t="shared" si="3"/>
        <v>0</v>
      </c>
    </row>
    <row r="155" spans="2:13" x14ac:dyDescent="0.25">
      <c r="B155" s="14">
        <v>3</v>
      </c>
      <c r="C155" s="14">
        <v>505</v>
      </c>
      <c r="D155" s="52">
        <v>3505</v>
      </c>
      <c r="E155" s="14"/>
      <c r="F155" s="14" t="s">
        <v>20</v>
      </c>
      <c r="G155" s="3"/>
      <c r="H155" s="15"/>
      <c r="I155" s="10"/>
      <c r="J155" s="9"/>
      <c r="K155" s="9"/>
      <c r="L155" s="9"/>
      <c r="M155" s="62">
        <f t="shared" si="3"/>
        <v>0</v>
      </c>
    </row>
    <row r="156" spans="2:13" x14ac:dyDescent="0.25">
      <c r="B156" s="16"/>
      <c r="C156" s="16"/>
      <c r="D156" s="16"/>
      <c r="F156" s="16"/>
      <c r="G156" s="16"/>
      <c r="H156" s="17"/>
      <c r="I156" s="11"/>
      <c r="J156" s="11"/>
      <c r="K156" s="56"/>
    </row>
    <row r="157" spans="2:13" x14ac:dyDescent="0.25">
      <c r="K157" s="56"/>
    </row>
    <row r="158" spans="2:13" x14ac:dyDescent="0.25">
      <c r="K158" s="56"/>
    </row>
    <row r="159" spans="2:13" x14ac:dyDescent="0.25">
      <c r="K159" s="56"/>
    </row>
    <row r="160" spans="2:13" x14ac:dyDescent="0.25">
      <c r="K160" s="56"/>
    </row>
    <row r="161" spans="11:11" x14ac:dyDescent="0.25">
      <c r="K161" s="56"/>
    </row>
    <row r="162" spans="11:11" x14ac:dyDescent="0.25">
      <c r="K162" s="56"/>
    </row>
    <row r="163" spans="11:11" x14ac:dyDescent="0.25">
      <c r="K163" s="56"/>
    </row>
    <row r="164" spans="11:11" x14ac:dyDescent="0.25">
      <c r="K164" s="56"/>
    </row>
    <row r="165" spans="11:11" x14ac:dyDescent="0.25">
      <c r="K165" s="56"/>
    </row>
    <row r="166" spans="11:11" x14ac:dyDescent="0.25">
      <c r="K166" s="56"/>
    </row>
  </sheetData>
  <autoFilter ref="B3:M155" xr:uid="{E1A62628-3508-4F53-B48A-E8D95EF1E386}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9C827-814A-4FED-9E6E-6E3E659FCBB7}">
  <sheetPr>
    <tabColor theme="4" tint="-0.249977111117893"/>
  </sheetPr>
  <dimension ref="A1:P166"/>
  <sheetViews>
    <sheetView tabSelected="1" zoomScale="80" zoomScaleNormal="80" workbookViewId="0">
      <selection activeCell="L51" sqref="L51"/>
    </sheetView>
  </sheetViews>
  <sheetFormatPr defaultRowHeight="15" x14ac:dyDescent="0.25"/>
  <cols>
    <col min="2" max="2" width="17.42578125" bestFit="1" customWidth="1"/>
    <col min="3" max="3" width="9.140625" style="96"/>
    <col min="4" max="4" width="32.5703125" style="96" customWidth="1"/>
    <col min="5" max="5" width="5.28515625" style="56" bestFit="1" customWidth="1"/>
    <col min="6" max="6" width="7.85546875" style="56" bestFit="1" customWidth="1"/>
    <col min="7" max="7" width="7.85546875" style="56" customWidth="1"/>
    <col min="8" max="8" width="11.140625" style="56" customWidth="1"/>
    <col min="9" max="9" width="10" style="56" bestFit="1" customWidth="1"/>
    <col min="10" max="10" width="51.42578125" style="56" customWidth="1"/>
    <col min="11" max="11" width="14.85546875" style="36" customWidth="1"/>
    <col min="12" max="12" width="24.5703125" style="7" bestFit="1" customWidth="1"/>
    <col min="13" max="13" width="18.42578125" style="7" customWidth="1"/>
    <col min="14" max="14" width="18.28515625" style="11" bestFit="1" customWidth="1"/>
    <col min="15" max="15" width="17.42578125" style="7" bestFit="1" customWidth="1"/>
    <col min="16" max="16" width="17.42578125" bestFit="1" customWidth="1"/>
  </cols>
  <sheetData>
    <row r="1" spans="1:16" x14ac:dyDescent="0.25">
      <c r="J1" s="12" t="s">
        <v>250</v>
      </c>
      <c r="M1" s="12" t="s">
        <v>250</v>
      </c>
      <c r="N1" s="12" t="s">
        <v>250</v>
      </c>
    </row>
    <row r="2" spans="1:16" x14ac:dyDescent="0.25">
      <c r="B2" s="1">
        <f>SUBTOTAL(9,B4:B155)</f>
        <v>28990313.259999994</v>
      </c>
      <c r="M2" s="1">
        <f>SUBTOTAL(9,M4:M155)</f>
        <v>30720008.979999993</v>
      </c>
      <c r="N2" s="1">
        <f t="shared" ref="N2:P2" si="0">SUBTOTAL(9,N4:N155)</f>
        <v>10514511.440000001</v>
      </c>
      <c r="O2" s="1">
        <f t="shared" si="0"/>
        <v>52617945.270431966</v>
      </c>
      <c r="P2" s="1">
        <f t="shared" si="0"/>
        <v>93852465.690431952</v>
      </c>
    </row>
    <row r="3" spans="1:16" x14ac:dyDescent="0.25">
      <c r="B3" s="68" t="s">
        <v>258</v>
      </c>
      <c r="C3" s="68" t="s">
        <v>257</v>
      </c>
      <c r="D3" s="68" t="s">
        <v>259</v>
      </c>
      <c r="E3" s="2" t="s">
        <v>137</v>
      </c>
      <c r="F3" s="2" t="s">
        <v>138</v>
      </c>
      <c r="G3" s="2" t="s">
        <v>182</v>
      </c>
      <c r="H3" s="2" t="s">
        <v>1</v>
      </c>
      <c r="I3" s="2" t="s">
        <v>2</v>
      </c>
      <c r="J3" s="55" t="s">
        <v>249</v>
      </c>
      <c r="K3" s="5" t="s">
        <v>81</v>
      </c>
      <c r="L3" s="8" t="s">
        <v>4</v>
      </c>
      <c r="M3" s="8" t="s">
        <v>136</v>
      </c>
      <c r="N3" s="8" t="s">
        <v>135</v>
      </c>
      <c r="O3" s="8" t="s">
        <v>142</v>
      </c>
      <c r="P3" s="8" t="s">
        <v>5</v>
      </c>
    </row>
    <row r="4" spans="1:16" x14ac:dyDescent="0.25">
      <c r="B4" s="104">
        <v>188156.23</v>
      </c>
      <c r="C4" s="104">
        <v>0</v>
      </c>
      <c r="D4" s="104" t="s">
        <v>142</v>
      </c>
      <c r="E4" s="3">
        <v>1</v>
      </c>
      <c r="F4" s="3">
        <v>101</v>
      </c>
      <c r="G4" s="52">
        <v>1101</v>
      </c>
      <c r="H4" s="3">
        <v>77.67</v>
      </c>
      <c r="I4" s="14" t="s">
        <v>6</v>
      </c>
      <c r="J4" s="3"/>
      <c r="K4" s="6"/>
      <c r="L4" s="9"/>
      <c r="M4" s="9"/>
      <c r="N4" s="9"/>
      <c r="O4" s="9">
        <v>841704.83770711895</v>
      </c>
      <c r="P4" s="62">
        <f>SUM(M4,N4,O4)</f>
        <v>841704.83770711895</v>
      </c>
    </row>
    <row r="5" spans="1:16" x14ac:dyDescent="0.25">
      <c r="A5" s="96"/>
      <c r="B5" s="104">
        <v>0</v>
      </c>
      <c r="C5" s="104">
        <v>3</v>
      </c>
      <c r="D5" s="104" t="s">
        <v>202</v>
      </c>
      <c r="E5" s="14">
        <v>1</v>
      </c>
      <c r="F5" s="14">
        <v>102</v>
      </c>
      <c r="G5" s="52">
        <v>1102</v>
      </c>
      <c r="H5" s="14">
        <v>77.67</v>
      </c>
      <c r="I5" s="14" t="s">
        <v>9</v>
      </c>
      <c r="J5" s="3" t="s">
        <v>8</v>
      </c>
      <c r="K5" s="15">
        <v>43112.407025462962</v>
      </c>
      <c r="L5" s="10">
        <v>535336</v>
      </c>
      <c r="M5" s="10">
        <v>535336</v>
      </c>
      <c r="N5" s="9"/>
      <c r="O5" s="9"/>
      <c r="P5" s="62">
        <f t="shared" ref="P5:P68" si="1">SUM(M5,N5,O5)</f>
        <v>535336</v>
      </c>
    </row>
    <row r="6" spans="1:16" x14ac:dyDescent="0.25">
      <c r="A6" s="96"/>
      <c r="B6" s="104">
        <v>466602.68</v>
      </c>
      <c r="C6" s="104">
        <v>6</v>
      </c>
      <c r="D6" s="104" t="s">
        <v>205</v>
      </c>
      <c r="E6" s="14">
        <v>1</v>
      </c>
      <c r="F6" s="14">
        <v>106</v>
      </c>
      <c r="G6" s="52">
        <v>1106</v>
      </c>
      <c r="H6" s="14">
        <v>77.67</v>
      </c>
      <c r="I6" s="14" t="s">
        <v>134</v>
      </c>
      <c r="J6" s="3"/>
      <c r="K6" s="15"/>
      <c r="L6" s="10"/>
      <c r="M6" s="9"/>
      <c r="N6" s="9"/>
      <c r="O6" s="9">
        <v>756613.47766103083</v>
      </c>
      <c r="P6" s="62">
        <f t="shared" si="1"/>
        <v>756613.47766103083</v>
      </c>
    </row>
    <row r="7" spans="1:16" x14ac:dyDescent="0.25">
      <c r="A7" s="96"/>
      <c r="B7" s="104">
        <v>188156.23</v>
      </c>
      <c r="C7" s="104">
        <v>0</v>
      </c>
      <c r="D7" s="104" t="s">
        <v>142</v>
      </c>
      <c r="E7" s="14">
        <v>1</v>
      </c>
      <c r="F7" s="14">
        <v>206</v>
      </c>
      <c r="G7" s="52">
        <v>1206</v>
      </c>
      <c r="H7" s="14">
        <v>77.67</v>
      </c>
      <c r="I7" s="14" t="s">
        <v>6</v>
      </c>
      <c r="J7" s="3"/>
      <c r="K7" s="15"/>
      <c r="L7" s="10"/>
      <c r="M7" s="9"/>
      <c r="N7" s="9"/>
      <c r="O7" s="9">
        <v>868313.68607846939</v>
      </c>
      <c r="P7" s="62">
        <f t="shared" si="1"/>
        <v>868313.68607846939</v>
      </c>
    </row>
    <row r="8" spans="1:16" x14ac:dyDescent="0.25">
      <c r="A8" s="96"/>
      <c r="B8" s="104">
        <v>196481.73</v>
      </c>
      <c r="C8" s="104">
        <v>0</v>
      </c>
      <c r="D8" s="104" t="s">
        <v>142</v>
      </c>
      <c r="E8" s="14">
        <v>1</v>
      </c>
      <c r="F8" s="14">
        <v>301</v>
      </c>
      <c r="G8" s="52">
        <v>1301</v>
      </c>
      <c r="H8" s="14">
        <v>77.67</v>
      </c>
      <c r="I8" s="14" t="s">
        <v>6</v>
      </c>
      <c r="J8" s="3"/>
      <c r="K8" s="15"/>
      <c r="L8" s="10"/>
      <c r="M8" s="9"/>
      <c r="N8" s="9"/>
      <c r="O8" s="9">
        <v>764644.16258465871</v>
      </c>
      <c r="P8" s="62">
        <f t="shared" si="1"/>
        <v>764644.16258465871</v>
      </c>
    </row>
    <row r="9" spans="1:16" x14ac:dyDescent="0.25">
      <c r="A9" s="96"/>
      <c r="B9" s="104">
        <v>191486.43</v>
      </c>
      <c r="C9" s="104">
        <v>0</v>
      </c>
      <c r="D9" s="104" t="s">
        <v>142</v>
      </c>
      <c r="E9" s="14">
        <v>1</v>
      </c>
      <c r="F9" s="14">
        <v>306</v>
      </c>
      <c r="G9" s="52">
        <v>1306</v>
      </c>
      <c r="H9" s="14">
        <v>77.67</v>
      </c>
      <c r="I9" s="14" t="s">
        <v>134</v>
      </c>
      <c r="J9" s="3"/>
      <c r="K9" s="15"/>
      <c r="L9" s="10"/>
      <c r="M9" s="9"/>
      <c r="N9" s="9"/>
      <c r="O9" s="9">
        <v>780013.89449590805</v>
      </c>
      <c r="P9" s="62">
        <f t="shared" si="1"/>
        <v>780013.89449590805</v>
      </c>
    </row>
    <row r="10" spans="1:16" x14ac:dyDescent="0.25">
      <c r="A10" s="96"/>
      <c r="B10" s="104">
        <v>436383.27</v>
      </c>
      <c r="C10" s="104">
        <v>6</v>
      </c>
      <c r="D10" s="104" t="s">
        <v>205</v>
      </c>
      <c r="E10" s="14">
        <v>1</v>
      </c>
      <c r="F10" s="14">
        <v>401</v>
      </c>
      <c r="G10" s="57">
        <v>1401</v>
      </c>
      <c r="H10" s="14"/>
      <c r="I10" s="14" t="s">
        <v>7</v>
      </c>
      <c r="J10" s="14" t="s">
        <v>27</v>
      </c>
      <c r="K10" s="15">
        <v>42200.442372685182</v>
      </c>
      <c r="L10" s="10">
        <v>647675</v>
      </c>
      <c r="M10" s="10">
        <v>239478.27</v>
      </c>
      <c r="N10" s="10">
        <v>613932.22</v>
      </c>
      <c r="O10" s="9"/>
      <c r="P10" s="62">
        <f t="shared" si="1"/>
        <v>853410.49</v>
      </c>
    </row>
    <row r="11" spans="1:16" x14ac:dyDescent="0.25">
      <c r="A11" s="96"/>
      <c r="B11" s="104">
        <v>194816.63</v>
      </c>
      <c r="C11" s="104">
        <v>0</v>
      </c>
      <c r="D11" s="104" t="s">
        <v>142</v>
      </c>
      <c r="E11" s="14">
        <v>1</v>
      </c>
      <c r="F11" s="14">
        <v>402</v>
      </c>
      <c r="G11" s="52">
        <v>1402</v>
      </c>
      <c r="H11" s="14">
        <v>77.67</v>
      </c>
      <c r="I11" s="14" t="s">
        <v>6</v>
      </c>
      <c r="J11" s="3"/>
      <c r="K11" s="15"/>
      <c r="L11" s="10"/>
      <c r="M11" s="9"/>
      <c r="N11" s="9"/>
      <c r="O11" s="9">
        <v>753174.50014588889</v>
      </c>
      <c r="P11" s="62">
        <f t="shared" si="1"/>
        <v>753174.50014588889</v>
      </c>
    </row>
    <row r="12" spans="1:16" x14ac:dyDescent="0.25">
      <c r="A12" s="96"/>
      <c r="B12" s="104">
        <v>158184.44</v>
      </c>
      <c r="C12" s="104">
        <v>0</v>
      </c>
      <c r="D12" s="104" t="s">
        <v>142</v>
      </c>
      <c r="E12" s="14">
        <v>1</v>
      </c>
      <c r="F12" s="14">
        <v>403</v>
      </c>
      <c r="G12" s="57">
        <v>1403</v>
      </c>
      <c r="H12" s="14">
        <v>65.2</v>
      </c>
      <c r="I12" s="14" t="s">
        <v>7</v>
      </c>
      <c r="J12" s="14" t="s">
        <v>189</v>
      </c>
      <c r="K12" s="15">
        <v>43433</v>
      </c>
      <c r="L12" s="58">
        <v>349074</v>
      </c>
      <c r="M12" s="10">
        <v>80074</v>
      </c>
      <c r="N12" s="10">
        <v>290678.96999999997</v>
      </c>
      <c r="O12" s="9"/>
      <c r="P12" s="62">
        <f t="shared" si="1"/>
        <v>370752.97</v>
      </c>
    </row>
    <row r="13" spans="1:16" x14ac:dyDescent="0.25">
      <c r="A13" s="96"/>
      <c r="B13" s="104">
        <v>191486.43</v>
      </c>
      <c r="C13" s="104">
        <v>0</v>
      </c>
      <c r="D13" s="104" t="s">
        <v>142</v>
      </c>
      <c r="E13" s="14">
        <v>1</v>
      </c>
      <c r="F13" s="14">
        <v>405</v>
      </c>
      <c r="G13" s="52">
        <v>1405</v>
      </c>
      <c r="H13" s="14">
        <v>77.67</v>
      </c>
      <c r="I13" s="14" t="s">
        <v>6</v>
      </c>
      <c r="J13" s="3"/>
      <c r="K13" s="15"/>
      <c r="L13" s="10"/>
      <c r="M13" s="9"/>
      <c r="N13" s="9"/>
      <c r="O13" s="9">
        <v>768313.68607846939</v>
      </c>
      <c r="P13" s="62">
        <f t="shared" si="1"/>
        <v>768313.68607846939</v>
      </c>
    </row>
    <row r="14" spans="1:16" x14ac:dyDescent="0.25">
      <c r="A14" s="96"/>
      <c r="B14" s="104">
        <v>456365.55</v>
      </c>
      <c r="C14" s="104">
        <v>6</v>
      </c>
      <c r="D14" s="104" t="s">
        <v>205</v>
      </c>
      <c r="E14" s="14">
        <v>1</v>
      </c>
      <c r="F14" s="14">
        <v>406</v>
      </c>
      <c r="G14" s="52">
        <v>1406</v>
      </c>
      <c r="H14" s="14">
        <v>77.67</v>
      </c>
      <c r="I14" s="14" t="s">
        <v>134</v>
      </c>
      <c r="J14" s="3"/>
      <c r="K14" s="15"/>
      <c r="L14" s="10"/>
      <c r="M14" s="9"/>
      <c r="N14" s="9"/>
      <c r="O14" s="9">
        <v>791714.10291334661</v>
      </c>
      <c r="P14" s="62">
        <f t="shared" si="1"/>
        <v>791714.10291334661</v>
      </c>
    </row>
    <row r="15" spans="1:16" x14ac:dyDescent="0.25">
      <c r="A15" s="96"/>
      <c r="B15" s="104">
        <v>203142.13</v>
      </c>
      <c r="C15" s="104">
        <v>0</v>
      </c>
      <c r="D15" s="104" t="s">
        <v>142</v>
      </c>
      <c r="E15" s="14">
        <v>1</v>
      </c>
      <c r="F15" s="14">
        <v>501</v>
      </c>
      <c r="G15" s="52">
        <v>1501</v>
      </c>
      <c r="H15" s="14">
        <v>77.67</v>
      </c>
      <c r="I15" s="14" t="s">
        <v>6</v>
      </c>
      <c r="J15" s="3"/>
      <c r="K15" s="15"/>
      <c r="L15" s="10"/>
      <c r="M15" s="9"/>
      <c r="N15" s="9"/>
      <c r="O15" s="9">
        <v>787583.48746219848</v>
      </c>
      <c r="P15" s="62">
        <f t="shared" si="1"/>
        <v>787583.48746219848</v>
      </c>
    </row>
    <row r="16" spans="1:16" x14ac:dyDescent="0.25">
      <c r="A16" s="96"/>
      <c r="B16" s="104">
        <v>198146.83</v>
      </c>
      <c r="C16" s="104">
        <v>0</v>
      </c>
      <c r="D16" s="104" t="s">
        <v>142</v>
      </c>
      <c r="E16" s="14">
        <v>1</v>
      </c>
      <c r="F16" s="14">
        <v>502</v>
      </c>
      <c r="G16" s="52">
        <v>1502</v>
      </c>
      <c r="H16" s="14">
        <v>77.67</v>
      </c>
      <c r="I16" s="14" t="s">
        <v>6</v>
      </c>
      <c r="J16" s="3"/>
      <c r="K16" s="15"/>
      <c r="L16" s="10"/>
      <c r="M16" s="9"/>
      <c r="N16" s="9"/>
      <c r="O16" s="9">
        <v>764305.15778351296</v>
      </c>
      <c r="P16" s="62">
        <f t="shared" si="1"/>
        <v>764305.15778351296</v>
      </c>
    </row>
    <row r="17" spans="1:16" x14ac:dyDescent="0.25">
      <c r="A17" s="96"/>
      <c r="B17" s="104">
        <v>0</v>
      </c>
      <c r="C17" s="104">
        <v>4</v>
      </c>
      <c r="D17" s="104" t="s">
        <v>203</v>
      </c>
      <c r="E17" s="14">
        <v>1</v>
      </c>
      <c r="F17" s="14">
        <v>503</v>
      </c>
      <c r="G17" s="57">
        <v>1503</v>
      </c>
      <c r="H17" s="14">
        <v>65.2</v>
      </c>
      <c r="I17" s="14" t="s">
        <v>9</v>
      </c>
      <c r="J17" s="14" t="s">
        <v>31</v>
      </c>
      <c r="K17" s="15">
        <v>43217.713831018518</v>
      </c>
      <c r="L17" s="10">
        <v>400260</v>
      </c>
      <c r="M17" s="10">
        <v>400260</v>
      </c>
      <c r="N17" s="10"/>
      <c r="O17" s="9"/>
      <c r="P17" s="62">
        <f t="shared" si="1"/>
        <v>400260</v>
      </c>
    </row>
    <row r="18" spans="1:16" x14ac:dyDescent="0.25">
      <c r="A18" s="96"/>
      <c r="B18" s="104">
        <v>369184.01</v>
      </c>
      <c r="C18" s="104">
        <v>6</v>
      </c>
      <c r="D18" s="104" t="s">
        <v>205</v>
      </c>
      <c r="E18" s="14">
        <v>1</v>
      </c>
      <c r="F18" s="14">
        <v>504</v>
      </c>
      <c r="G18" s="52">
        <v>1504</v>
      </c>
      <c r="H18" s="14">
        <v>65.2</v>
      </c>
      <c r="I18" s="14" t="s">
        <v>134</v>
      </c>
      <c r="J18" s="3"/>
      <c r="K18" s="15"/>
      <c r="L18" s="10"/>
      <c r="M18" s="9"/>
      <c r="N18" s="9"/>
      <c r="O18" s="9">
        <v>641595.16270741646</v>
      </c>
      <c r="P18" s="62">
        <f t="shared" si="1"/>
        <v>641595.16270741646</v>
      </c>
    </row>
    <row r="19" spans="1:16" x14ac:dyDescent="0.25">
      <c r="A19" s="96"/>
      <c r="B19" s="104">
        <v>194816.63</v>
      </c>
      <c r="C19" s="104">
        <v>0</v>
      </c>
      <c r="D19" s="104" t="s">
        <v>142</v>
      </c>
      <c r="E19" s="14">
        <v>1</v>
      </c>
      <c r="F19" s="14">
        <v>505</v>
      </c>
      <c r="G19" s="52">
        <v>1505</v>
      </c>
      <c r="H19" s="14">
        <v>77.67</v>
      </c>
      <c r="I19" s="14" t="s">
        <v>6</v>
      </c>
      <c r="J19" s="3"/>
      <c r="K19" s="15"/>
      <c r="L19" s="10"/>
      <c r="M19" s="9"/>
      <c r="N19" s="9"/>
      <c r="O19" s="9">
        <v>779668.07552790502</v>
      </c>
      <c r="P19" s="62">
        <f t="shared" si="1"/>
        <v>779668.07552790502</v>
      </c>
    </row>
    <row r="20" spans="1:16" x14ac:dyDescent="0.25">
      <c r="A20" s="96"/>
      <c r="B20" s="104">
        <v>198146.83</v>
      </c>
      <c r="C20" s="104">
        <v>0</v>
      </c>
      <c r="D20" s="104" t="s">
        <v>142</v>
      </c>
      <c r="E20" s="14">
        <v>1</v>
      </c>
      <c r="F20" s="14">
        <v>506</v>
      </c>
      <c r="G20" s="52">
        <v>1506</v>
      </c>
      <c r="H20" s="14">
        <v>77.67</v>
      </c>
      <c r="I20" s="14" t="s">
        <v>6</v>
      </c>
      <c r="J20" s="3"/>
      <c r="K20" s="15"/>
      <c r="L20" s="10"/>
      <c r="M20" s="9"/>
      <c r="N20" s="9"/>
      <c r="O20" s="9">
        <v>803414.31133078528</v>
      </c>
      <c r="P20" s="62">
        <f t="shared" si="1"/>
        <v>803414.31133078528</v>
      </c>
    </row>
    <row r="21" spans="1:16" x14ac:dyDescent="0.25">
      <c r="A21" s="96"/>
      <c r="B21" s="104">
        <v>206472.33</v>
      </c>
      <c r="C21" s="104">
        <v>0</v>
      </c>
      <c r="D21" s="104" t="s">
        <v>142</v>
      </c>
      <c r="E21" s="14">
        <v>1</v>
      </c>
      <c r="F21" s="14">
        <v>601</v>
      </c>
      <c r="G21" s="52">
        <v>1601</v>
      </c>
      <c r="H21" s="14">
        <v>77.67</v>
      </c>
      <c r="I21" s="14" t="s">
        <v>6</v>
      </c>
      <c r="J21" s="3"/>
      <c r="K21" s="15"/>
      <c r="L21" s="10"/>
      <c r="M21" s="9"/>
      <c r="N21" s="9"/>
      <c r="O21" s="9">
        <v>799053.1499009683</v>
      </c>
      <c r="P21" s="62">
        <f t="shared" si="1"/>
        <v>799053.1499009683</v>
      </c>
    </row>
    <row r="22" spans="1:16" x14ac:dyDescent="0.25">
      <c r="A22" s="96"/>
      <c r="B22" s="104">
        <v>201477.03</v>
      </c>
      <c r="C22" s="104">
        <v>0</v>
      </c>
      <c r="D22" s="104" t="s">
        <v>142</v>
      </c>
      <c r="E22" s="14">
        <v>1</v>
      </c>
      <c r="F22" s="14">
        <v>602</v>
      </c>
      <c r="G22" s="52">
        <v>1602</v>
      </c>
      <c r="H22" s="14">
        <v>77.67</v>
      </c>
      <c r="I22" s="14" t="s">
        <v>6</v>
      </c>
      <c r="J22" s="3"/>
      <c r="K22" s="15"/>
      <c r="L22" s="10"/>
      <c r="M22" s="9"/>
      <c r="N22" s="9"/>
      <c r="O22" s="9">
        <v>775435.81542113679</v>
      </c>
      <c r="P22" s="62">
        <f t="shared" si="1"/>
        <v>775435.81542113679</v>
      </c>
    </row>
    <row r="23" spans="1:16" x14ac:dyDescent="0.25">
      <c r="A23" s="96"/>
      <c r="B23" s="104">
        <v>336335.12</v>
      </c>
      <c r="C23" s="104">
        <v>6</v>
      </c>
      <c r="D23" s="104" t="s">
        <v>205</v>
      </c>
      <c r="E23" s="14">
        <v>1</v>
      </c>
      <c r="F23" s="14">
        <v>603</v>
      </c>
      <c r="G23" s="52">
        <v>1603</v>
      </c>
      <c r="H23" s="14">
        <v>65.2</v>
      </c>
      <c r="I23" s="14" t="s">
        <v>134</v>
      </c>
      <c r="J23" s="3"/>
      <c r="K23" s="15"/>
      <c r="L23" s="10"/>
      <c r="M23" s="9"/>
      <c r="N23" s="9"/>
      <c r="O23" s="9">
        <v>650938.78158179624</v>
      </c>
      <c r="P23" s="62">
        <f t="shared" si="1"/>
        <v>650938.78158179624</v>
      </c>
    </row>
    <row r="24" spans="1:16" x14ac:dyDescent="0.25">
      <c r="A24" s="96"/>
      <c r="B24" s="104">
        <v>198146.83</v>
      </c>
      <c r="C24" s="104">
        <v>0</v>
      </c>
      <c r="D24" s="104" t="s">
        <v>142</v>
      </c>
      <c r="E24" s="14">
        <v>1</v>
      </c>
      <c r="F24" s="14">
        <v>605</v>
      </c>
      <c r="G24" s="52">
        <v>1605</v>
      </c>
      <c r="H24" s="14">
        <v>77.67</v>
      </c>
      <c r="I24" s="14" t="s">
        <v>134</v>
      </c>
      <c r="J24" s="3"/>
      <c r="K24" s="15"/>
      <c r="L24" s="10"/>
      <c r="M24" s="9"/>
      <c r="N24" s="9"/>
      <c r="O24" s="9">
        <v>791022.46497734042</v>
      </c>
      <c r="P24" s="62">
        <f t="shared" si="1"/>
        <v>791022.46497734042</v>
      </c>
    </row>
    <row r="25" spans="1:16" x14ac:dyDescent="0.25">
      <c r="A25" s="96"/>
      <c r="B25" s="104">
        <v>154854.24</v>
      </c>
      <c r="C25" s="104">
        <v>0</v>
      </c>
      <c r="D25" s="104" t="s">
        <v>142</v>
      </c>
      <c r="E25" s="14">
        <v>1</v>
      </c>
      <c r="F25" s="14">
        <v>608</v>
      </c>
      <c r="G25" s="57">
        <v>1608</v>
      </c>
      <c r="H25" s="14">
        <v>60.24</v>
      </c>
      <c r="I25" s="14" t="s">
        <v>9</v>
      </c>
      <c r="J25" s="14" t="s">
        <v>195</v>
      </c>
      <c r="K25" s="15">
        <v>43432</v>
      </c>
      <c r="L25" s="10">
        <v>601047.1636962099</v>
      </c>
      <c r="M25" s="10">
        <v>358015</v>
      </c>
      <c r="N25" s="10"/>
      <c r="O25" s="9"/>
      <c r="P25" s="62">
        <f t="shared" si="1"/>
        <v>358015</v>
      </c>
    </row>
    <row r="26" spans="1:16" x14ac:dyDescent="0.25">
      <c r="A26" s="96"/>
      <c r="B26" s="104">
        <v>326359.49</v>
      </c>
      <c r="C26" s="104">
        <v>0</v>
      </c>
      <c r="D26" s="104" t="s">
        <v>142</v>
      </c>
      <c r="E26" s="14">
        <v>1</v>
      </c>
      <c r="F26" s="14">
        <v>701</v>
      </c>
      <c r="G26" s="52">
        <v>1701</v>
      </c>
      <c r="H26" s="14">
        <v>154.30000000000001</v>
      </c>
      <c r="I26" s="14" t="s">
        <v>6</v>
      </c>
      <c r="J26" s="3"/>
      <c r="K26" s="15"/>
      <c r="L26" s="10"/>
      <c r="M26" s="9"/>
      <c r="N26" s="9"/>
      <c r="O26" s="9">
        <v>1166738.9948534672</v>
      </c>
      <c r="P26" s="62">
        <f t="shared" si="1"/>
        <v>1166738.9948534672</v>
      </c>
    </row>
    <row r="27" spans="1:16" x14ac:dyDescent="0.25">
      <c r="A27" s="96"/>
      <c r="B27" s="104">
        <v>612509.84</v>
      </c>
      <c r="C27" s="104">
        <v>6</v>
      </c>
      <c r="D27" s="104" t="s">
        <v>205</v>
      </c>
      <c r="E27" s="14">
        <v>1</v>
      </c>
      <c r="F27" s="14">
        <v>703</v>
      </c>
      <c r="G27" s="52">
        <v>1703</v>
      </c>
      <c r="H27" s="14">
        <v>140.30000000000001</v>
      </c>
      <c r="I27" s="14" t="s">
        <v>6</v>
      </c>
      <c r="J27" s="3"/>
      <c r="K27" s="15"/>
      <c r="L27" s="10"/>
      <c r="M27" s="9"/>
      <c r="N27" s="9"/>
      <c r="O27" s="9">
        <v>1005840.1896748897</v>
      </c>
      <c r="P27" s="62">
        <f t="shared" si="1"/>
        <v>1005840.1896748897</v>
      </c>
    </row>
    <row r="28" spans="1:16" x14ac:dyDescent="0.25">
      <c r="A28" s="96"/>
      <c r="B28" s="104">
        <v>311373.59000000003</v>
      </c>
      <c r="C28" s="104">
        <v>0</v>
      </c>
      <c r="D28" s="104" t="s">
        <v>142</v>
      </c>
      <c r="E28" s="14">
        <v>1</v>
      </c>
      <c r="F28" s="14">
        <v>705</v>
      </c>
      <c r="G28" s="52">
        <v>1705</v>
      </c>
      <c r="H28" s="14">
        <v>154.30000000000001</v>
      </c>
      <c r="I28" s="14" t="s">
        <v>6</v>
      </c>
      <c r="J28" s="3"/>
      <c r="K28" s="15"/>
      <c r="L28" s="10"/>
      <c r="M28" s="9"/>
      <c r="N28" s="9"/>
      <c r="O28" s="9">
        <v>1155012.9748046889</v>
      </c>
      <c r="P28" s="62">
        <f t="shared" si="1"/>
        <v>1155012.9748046889</v>
      </c>
    </row>
    <row r="29" spans="1:16" x14ac:dyDescent="0.25">
      <c r="A29" s="96"/>
      <c r="B29" s="104">
        <v>316368.89</v>
      </c>
      <c r="C29" s="104">
        <v>0</v>
      </c>
      <c r="D29" s="104" t="s">
        <v>142</v>
      </c>
      <c r="E29" s="14">
        <v>1</v>
      </c>
      <c r="F29" s="14">
        <v>706</v>
      </c>
      <c r="G29" s="52">
        <v>1706</v>
      </c>
      <c r="H29" s="14">
        <v>154.30000000000001</v>
      </c>
      <c r="I29" s="14" t="s">
        <v>6</v>
      </c>
      <c r="J29" s="3"/>
      <c r="K29" s="15"/>
      <c r="L29" s="10"/>
      <c r="M29" s="9"/>
      <c r="N29" s="9"/>
      <c r="O29" s="9">
        <v>1190191.0349510245</v>
      </c>
      <c r="P29" s="62">
        <f t="shared" si="1"/>
        <v>1190191.0349510245</v>
      </c>
    </row>
    <row r="30" spans="1:16" x14ac:dyDescent="0.25">
      <c r="A30" s="96"/>
      <c r="B30" s="104">
        <v>243104.51</v>
      </c>
      <c r="C30" s="104">
        <v>0</v>
      </c>
      <c r="D30" s="104" t="s">
        <v>142</v>
      </c>
      <c r="E30" s="14">
        <v>1</v>
      </c>
      <c r="F30" s="14">
        <v>707</v>
      </c>
      <c r="G30" s="52">
        <v>1707</v>
      </c>
      <c r="H30" s="14">
        <v>121.19</v>
      </c>
      <c r="I30" s="14" t="s">
        <v>6</v>
      </c>
      <c r="J30" s="3"/>
      <c r="K30" s="15"/>
      <c r="L30" s="10"/>
      <c r="M30" s="9"/>
      <c r="N30" s="9"/>
      <c r="O30" s="9">
        <v>940963.94462091487</v>
      </c>
      <c r="P30" s="62">
        <f t="shared" si="1"/>
        <v>940963.94462091487</v>
      </c>
    </row>
    <row r="31" spans="1:16" x14ac:dyDescent="0.25">
      <c r="A31" s="96"/>
      <c r="B31" s="104">
        <v>244769.61</v>
      </c>
      <c r="C31" s="104">
        <v>0</v>
      </c>
      <c r="D31" s="104" t="s">
        <v>142</v>
      </c>
      <c r="E31" s="14">
        <v>1</v>
      </c>
      <c r="F31" s="14">
        <v>708</v>
      </c>
      <c r="G31" s="52">
        <v>1708</v>
      </c>
      <c r="H31" s="14">
        <v>121.19</v>
      </c>
      <c r="I31" s="14" t="s">
        <v>6</v>
      </c>
      <c r="J31" s="3"/>
      <c r="K31" s="15"/>
      <c r="L31" s="10"/>
      <c r="M31" s="9"/>
      <c r="N31" s="9"/>
      <c r="O31" s="9">
        <v>973897.68268264679</v>
      </c>
      <c r="P31" s="62">
        <f t="shared" si="1"/>
        <v>973897.68268264679</v>
      </c>
    </row>
    <row r="32" spans="1:16" x14ac:dyDescent="0.25">
      <c r="A32" s="96"/>
      <c r="B32" s="104">
        <v>341786.94</v>
      </c>
      <c r="C32" s="104">
        <v>6</v>
      </c>
      <c r="D32" s="104" t="s">
        <v>205</v>
      </c>
      <c r="E32" s="14">
        <v>2</v>
      </c>
      <c r="F32" s="14">
        <v>101</v>
      </c>
      <c r="G32" s="52">
        <v>2101</v>
      </c>
      <c r="H32" s="14">
        <v>77.67</v>
      </c>
      <c r="I32" s="14" t="s">
        <v>6</v>
      </c>
      <c r="J32" s="3"/>
      <c r="K32" s="15"/>
      <c r="L32" s="10"/>
      <c r="M32" s="9"/>
      <c r="N32" s="9"/>
      <c r="O32" s="9">
        <v>741704.83770711895</v>
      </c>
      <c r="P32" s="62">
        <f t="shared" si="1"/>
        <v>741704.83770711895</v>
      </c>
    </row>
    <row r="33" spans="1:16" x14ac:dyDescent="0.25">
      <c r="A33" s="96"/>
      <c r="B33" s="104">
        <v>326732.73</v>
      </c>
      <c r="C33" s="104">
        <v>6</v>
      </c>
      <c r="D33" s="104" t="s">
        <v>205</v>
      </c>
      <c r="E33" s="14">
        <v>2</v>
      </c>
      <c r="F33" s="14">
        <v>104</v>
      </c>
      <c r="G33" s="57">
        <v>2104</v>
      </c>
      <c r="H33" s="14"/>
      <c r="I33" s="14" t="s">
        <v>7</v>
      </c>
      <c r="J33" s="14" t="s">
        <v>40</v>
      </c>
      <c r="K33" s="15">
        <v>41689.35328703704</v>
      </c>
      <c r="L33" s="10">
        <v>394786</v>
      </c>
      <c r="M33" s="10">
        <v>97682.020000000019</v>
      </c>
      <c r="N33" s="10">
        <v>528389.96000000008</v>
      </c>
      <c r="O33" s="9"/>
      <c r="P33" s="62">
        <f t="shared" si="1"/>
        <v>626071.9800000001</v>
      </c>
    </row>
    <row r="34" spans="1:16" x14ac:dyDescent="0.25">
      <c r="A34" s="96"/>
      <c r="B34" s="104">
        <v>183160.93</v>
      </c>
      <c r="C34" s="104">
        <v>0</v>
      </c>
      <c r="D34" s="104" t="s">
        <v>142</v>
      </c>
      <c r="E34" s="14">
        <v>2</v>
      </c>
      <c r="F34" s="14">
        <v>106</v>
      </c>
      <c r="G34" s="52">
        <v>2106</v>
      </c>
      <c r="H34" s="14">
        <v>77.67</v>
      </c>
      <c r="I34" s="14" t="s">
        <v>6</v>
      </c>
      <c r="J34" s="3"/>
      <c r="K34" s="15"/>
      <c r="L34" s="10"/>
      <c r="M34" s="9"/>
      <c r="N34" s="9"/>
      <c r="O34" s="9">
        <v>745431.99769559689</v>
      </c>
      <c r="P34" s="62">
        <f t="shared" si="1"/>
        <v>745431.99769559689</v>
      </c>
    </row>
    <row r="35" spans="1:16" x14ac:dyDescent="0.25">
      <c r="A35" s="96"/>
      <c r="B35" s="104">
        <v>151524.04</v>
      </c>
      <c r="C35" s="104">
        <v>0</v>
      </c>
      <c r="D35" s="104" t="s">
        <v>142</v>
      </c>
      <c r="E35" s="14">
        <v>2</v>
      </c>
      <c r="F35" s="14">
        <v>107</v>
      </c>
      <c r="G35" s="52">
        <v>2107</v>
      </c>
      <c r="H35" s="14">
        <v>65.2</v>
      </c>
      <c r="I35" s="14" t="s">
        <v>6</v>
      </c>
      <c r="J35" s="3"/>
      <c r="K35" s="15"/>
      <c r="L35" s="10"/>
      <c r="M35" s="9"/>
      <c r="N35" s="9"/>
      <c r="O35" s="9">
        <v>622623.3477340563</v>
      </c>
      <c r="P35" s="62">
        <f t="shared" si="1"/>
        <v>622623.3477340563</v>
      </c>
    </row>
    <row r="36" spans="1:16" x14ac:dyDescent="0.25">
      <c r="A36" s="96"/>
      <c r="B36" s="104">
        <v>322860.08</v>
      </c>
      <c r="C36" s="104">
        <v>6</v>
      </c>
      <c r="D36" s="104" t="s">
        <v>205</v>
      </c>
      <c r="E36" s="14">
        <v>2</v>
      </c>
      <c r="F36" s="14">
        <v>108</v>
      </c>
      <c r="G36" s="52">
        <v>2108</v>
      </c>
      <c r="H36" s="14">
        <v>65.2</v>
      </c>
      <c r="I36" s="14" t="s">
        <v>134</v>
      </c>
      <c r="J36" s="3"/>
      <c r="K36" s="15"/>
      <c r="L36" s="10"/>
      <c r="M36" s="9"/>
      <c r="N36" s="9"/>
      <c r="O36" s="9">
        <v>622623.3477340563</v>
      </c>
      <c r="P36" s="62">
        <f t="shared" si="1"/>
        <v>622623.3477340563</v>
      </c>
    </row>
    <row r="37" spans="1:16" x14ac:dyDescent="0.25">
      <c r="A37" s="96"/>
      <c r="B37" s="104">
        <v>193151.53</v>
      </c>
      <c r="C37" s="104">
        <v>0</v>
      </c>
      <c r="D37" s="104" t="s">
        <v>142</v>
      </c>
      <c r="E37" s="14">
        <v>2</v>
      </c>
      <c r="F37" s="14">
        <v>201</v>
      </c>
      <c r="G37" s="52">
        <v>2201</v>
      </c>
      <c r="H37" s="14">
        <v>77.67</v>
      </c>
      <c r="I37" s="14" t="s">
        <v>6</v>
      </c>
      <c r="J37" s="3"/>
      <c r="K37" s="15"/>
      <c r="L37" s="10"/>
      <c r="M37" s="9"/>
      <c r="N37" s="9"/>
      <c r="O37" s="9">
        <v>753174.50014588877</v>
      </c>
      <c r="P37" s="62">
        <f t="shared" si="1"/>
        <v>753174.50014588877</v>
      </c>
    </row>
    <row r="38" spans="1:16" x14ac:dyDescent="0.25">
      <c r="A38" s="96"/>
      <c r="B38" s="104">
        <v>311777.3</v>
      </c>
      <c r="C38" s="104">
        <v>6</v>
      </c>
      <c r="D38" s="104" t="s">
        <v>205</v>
      </c>
      <c r="E38" s="14">
        <v>2</v>
      </c>
      <c r="F38" s="14">
        <v>202</v>
      </c>
      <c r="G38" s="52">
        <v>2202</v>
      </c>
      <c r="H38" s="14">
        <v>77.67</v>
      </c>
      <c r="I38" s="14" t="s">
        <v>134</v>
      </c>
      <c r="J38" s="3"/>
      <c r="K38" s="15"/>
      <c r="L38" s="10"/>
      <c r="M38" s="9"/>
      <c r="N38" s="9"/>
      <c r="O38" s="9">
        <v>730913.18487064098</v>
      </c>
      <c r="P38" s="62">
        <f t="shared" si="1"/>
        <v>730913.18487064098</v>
      </c>
    </row>
    <row r="39" spans="1:16" x14ac:dyDescent="0.25">
      <c r="A39" s="96"/>
      <c r="B39" s="104">
        <v>0</v>
      </c>
      <c r="C39" s="104">
        <v>4</v>
      </c>
      <c r="D39" s="104" t="s">
        <v>203</v>
      </c>
      <c r="E39" s="14">
        <v>2</v>
      </c>
      <c r="F39" s="14">
        <v>203</v>
      </c>
      <c r="G39" s="57">
        <v>2203</v>
      </c>
      <c r="H39" s="14"/>
      <c r="I39" s="14" t="s">
        <v>9</v>
      </c>
      <c r="J39" s="14" t="s">
        <v>42</v>
      </c>
      <c r="K39" s="15">
        <v>43180.396539351852</v>
      </c>
      <c r="L39" s="10">
        <v>343080</v>
      </c>
      <c r="M39" s="10">
        <v>350160.70999999996</v>
      </c>
      <c r="N39" s="10"/>
      <c r="O39" s="9"/>
      <c r="P39" s="62">
        <f t="shared" si="1"/>
        <v>350160.70999999996</v>
      </c>
    </row>
    <row r="40" spans="1:16" x14ac:dyDescent="0.25">
      <c r="A40" s="96"/>
      <c r="B40" s="104">
        <v>188156.23</v>
      </c>
      <c r="C40" s="104">
        <v>0</v>
      </c>
      <c r="D40" s="104" t="s">
        <v>142</v>
      </c>
      <c r="E40" s="14">
        <v>2</v>
      </c>
      <c r="F40" s="14">
        <v>206</v>
      </c>
      <c r="G40" s="52">
        <v>2206</v>
      </c>
      <c r="H40" s="14">
        <v>77.67</v>
      </c>
      <c r="I40" s="14" t="s">
        <v>134</v>
      </c>
      <c r="J40" s="3"/>
      <c r="K40" s="15"/>
      <c r="L40" s="10"/>
      <c r="M40" s="9"/>
      <c r="N40" s="9"/>
      <c r="O40" s="9">
        <v>756959.29662903398</v>
      </c>
      <c r="P40" s="62">
        <f t="shared" si="1"/>
        <v>756959.29662903398</v>
      </c>
    </row>
    <row r="41" spans="1:16" x14ac:dyDescent="0.25">
      <c r="A41" s="96"/>
      <c r="B41" s="104">
        <v>352232.19</v>
      </c>
      <c r="C41" s="104">
        <v>6</v>
      </c>
      <c r="D41" s="104" t="s">
        <v>205</v>
      </c>
      <c r="E41" s="14">
        <v>2</v>
      </c>
      <c r="F41" s="14">
        <v>208</v>
      </c>
      <c r="G41" s="57">
        <v>2208</v>
      </c>
      <c r="H41" s="14"/>
      <c r="I41" s="14" t="s">
        <v>7</v>
      </c>
      <c r="J41" s="14" t="s">
        <v>45</v>
      </c>
      <c r="K41" s="15">
        <v>41689.353784722225</v>
      </c>
      <c r="L41" s="10">
        <v>431904</v>
      </c>
      <c r="M41" s="10">
        <v>101233.06000000001</v>
      </c>
      <c r="N41" s="10">
        <v>578904.94999999995</v>
      </c>
      <c r="O41" s="9"/>
      <c r="P41" s="62">
        <f t="shared" si="1"/>
        <v>680138.01</v>
      </c>
    </row>
    <row r="42" spans="1:16" x14ac:dyDescent="0.25">
      <c r="A42" s="96"/>
      <c r="B42" s="104">
        <v>359626.95</v>
      </c>
      <c r="C42" s="104">
        <v>6</v>
      </c>
      <c r="D42" s="104" t="s">
        <v>205</v>
      </c>
      <c r="E42" s="14">
        <v>2</v>
      </c>
      <c r="F42" s="14">
        <v>304</v>
      </c>
      <c r="G42" s="57">
        <v>2304</v>
      </c>
      <c r="H42" s="14"/>
      <c r="I42" s="14" t="s">
        <v>7</v>
      </c>
      <c r="J42" s="14" t="s">
        <v>48</v>
      </c>
      <c r="K42" s="15">
        <v>41758.489699074074</v>
      </c>
      <c r="L42" s="10">
        <v>418867</v>
      </c>
      <c r="M42" s="10">
        <v>100845.17000000001</v>
      </c>
      <c r="N42" s="10">
        <v>554181.57000000007</v>
      </c>
      <c r="O42" s="9"/>
      <c r="P42" s="62">
        <f t="shared" si="1"/>
        <v>655026.74000000011</v>
      </c>
    </row>
    <row r="43" spans="1:16" x14ac:dyDescent="0.25">
      <c r="A43" s="96"/>
      <c r="B43" s="104">
        <v>431820.43</v>
      </c>
      <c r="C43" s="104">
        <v>6</v>
      </c>
      <c r="D43" s="104" t="s">
        <v>205</v>
      </c>
      <c r="E43" s="14">
        <v>2</v>
      </c>
      <c r="F43" s="14">
        <v>305</v>
      </c>
      <c r="G43" s="57">
        <v>2305</v>
      </c>
      <c r="H43" s="14"/>
      <c r="I43" s="14" t="s">
        <v>7</v>
      </c>
      <c r="J43" s="14" t="s">
        <v>49</v>
      </c>
      <c r="K43" s="15">
        <v>41689.373692129629</v>
      </c>
      <c r="L43" s="10">
        <v>524150</v>
      </c>
      <c r="M43" s="10">
        <v>109332.65</v>
      </c>
      <c r="N43" s="10">
        <v>723137.82000000007</v>
      </c>
      <c r="O43" s="9"/>
      <c r="P43" s="62">
        <f t="shared" si="1"/>
        <v>832470.47000000009</v>
      </c>
    </row>
    <row r="44" spans="1:16" x14ac:dyDescent="0.25">
      <c r="A44" s="96"/>
      <c r="B44" s="104">
        <v>191486.43</v>
      </c>
      <c r="C44" s="104">
        <v>0</v>
      </c>
      <c r="D44" s="104" t="s">
        <v>142</v>
      </c>
      <c r="E44" s="14">
        <v>2</v>
      </c>
      <c r="F44" s="14">
        <v>306</v>
      </c>
      <c r="G44" s="52">
        <v>2306</v>
      </c>
      <c r="H44" s="14">
        <v>77.67</v>
      </c>
      <c r="I44" s="14" t="s">
        <v>6</v>
      </c>
      <c r="J44" s="3"/>
      <c r="K44" s="15"/>
      <c r="L44" s="10"/>
      <c r="M44" s="9"/>
      <c r="N44" s="9"/>
      <c r="O44" s="9">
        <v>768486.59556247108</v>
      </c>
      <c r="P44" s="62">
        <f t="shared" si="1"/>
        <v>768486.59556247108</v>
      </c>
    </row>
    <row r="45" spans="1:16" x14ac:dyDescent="0.25">
      <c r="A45" s="96"/>
      <c r="B45" s="104">
        <v>0</v>
      </c>
      <c r="C45" s="104">
        <v>4</v>
      </c>
      <c r="D45" s="104" t="s">
        <v>203</v>
      </c>
      <c r="E45" s="14">
        <v>2</v>
      </c>
      <c r="F45" s="14">
        <v>307</v>
      </c>
      <c r="G45" s="52">
        <v>2307</v>
      </c>
      <c r="H45" s="14">
        <v>65.2</v>
      </c>
      <c r="I45" s="14" t="s">
        <v>134</v>
      </c>
      <c r="J45" s="3"/>
      <c r="K45" s="15"/>
      <c r="L45" s="10"/>
      <c r="M45" s="9"/>
      <c r="N45" s="9"/>
      <c r="O45" s="9">
        <v>641879.73993201682</v>
      </c>
      <c r="P45" s="62">
        <f t="shared" si="1"/>
        <v>641879.73993201682</v>
      </c>
    </row>
    <row r="46" spans="1:16" x14ac:dyDescent="0.25">
      <c r="A46" s="96"/>
      <c r="B46" s="104">
        <v>158184.44</v>
      </c>
      <c r="C46" s="104">
        <v>0</v>
      </c>
      <c r="D46" s="104" t="s">
        <v>142</v>
      </c>
      <c r="E46" s="14">
        <v>2</v>
      </c>
      <c r="F46" s="14">
        <v>308</v>
      </c>
      <c r="G46" s="52">
        <v>2308</v>
      </c>
      <c r="H46" s="14">
        <v>65.2</v>
      </c>
      <c r="I46" s="14" t="s">
        <v>134</v>
      </c>
      <c r="J46" s="3"/>
      <c r="K46" s="15"/>
      <c r="L46" s="10"/>
      <c r="M46" s="9"/>
      <c r="N46" s="9"/>
      <c r="O46" s="9">
        <v>641879.73993201682</v>
      </c>
      <c r="P46" s="62">
        <f t="shared" si="1"/>
        <v>641879.73993201682</v>
      </c>
    </row>
    <row r="47" spans="1:16" x14ac:dyDescent="0.25">
      <c r="A47" s="96"/>
      <c r="B47" s="104">
        <v>199811.93</v>
      </c>
      <c r="C47" s="104">
        <v>0</v>
      </c>
      <c r="D47" s="104" t="s">
        <v>142</v>
      </c>
      <c r="E47" s="14">
        <v>2</v>
      </c>
      <c r="F47" s="14">
        <v>401</v>
      </c>
      <c r="G47" s="52">
        <v>2401</v>
      </c>
      <c r="H47" s="14">
        <v>77.67</v>
      </c>
      <c r="I47" s="14" t="s">
        <v>6</v>
      </c>
      <c r="J47" s="3"/>
      <c r="K47" s="15"/>
      <c r="L47" s="10"/>
      <c r="M47" s="9"/>
      <c r="N47" s="9"/>
      <c r="O47" s="9">
        <v>776113.82502342854</v>
      </c>
      <c r="P47" s="62">
        <f t="shared" si="1"/>
        <v>776113.82502342854</v>
      </c>
    </row>
    <row r="48" spans="1:16" x14ac:dyDescent="0.25">
      <c r="A48" s="96"/>
      <c r="B48" s="104">
        <v>365216.04</v>
      </c>
      <c r="C48" s="104">
        <v>6</v>
      </c>
      <c r="D48" s="104" t="s">
        <v>205</v>
      </c>
      <c r="E48" s="14">
        <v>2</v>
      </c>
      <c r="F48" s="14">
        <v>404</v>
      </c>
      <c r="G48" s="57">
        <v>2404</v>
      </c>
      <c r="H48" s="14"/>
      <c r="I48" s="14" t="s">
        <v>7</v>
      </c>
      <c r="J48" s="14" t="s">
        <v>52</v>
      </c>
      <c r="K48" s="15">
        <v>41758.48809027778</v>
      </c>
      <c r="L48" s="10">
        <v>425150</v>
      </c>
      <c r="M48" s="10">
        <v>73056.489999999991</v>
      </c>
      <c r="N48" s="10">
        <v>605415.9</v>
      </c>
      <c r="O48" s="9"/>
      <c r="P48" s="62">
        <f t="shared" si="1"/>
        <v>678472.39</v>
      </c>
    </row>
    <row r="49" spans="1:16" x14ac:dyDescent="0.25">
      <c r="A49" s="96"/>
      <c r="B49" s="104">
        <v>191486.43</v>
      </c>
      <c r="C49" s="104">
        <v>0</v>
      </c>
      <c r="D49" s="104" t="s">
        <v>142</v>
      </c>
      <c r="E49" s="14">
        <v>2</v>
      </c>
      <c r="F49" s="14">
        <v>405</v>
      </c>
      <c r="G49" s="52">
        <v>2405</v>
      </c>
      <c r="H49" s="14">
        <v>77.67</v>
      </c>
      <c r="I49" s="14" t="s">
        <v>6</v>
      </c>
      <c r="J49" s="3"/>
      <c r="K49" s="15"/>
      <c r="L49" s="10"/>
      <c r="M49" s="9"/>
      <c r="N49" s="9"/>
      <c r="O49" s="9">
        <v>756959.29662903398</v>
      </c>
      <c r="P49" s="62">
        <f t="shared" si="1"/>
        <v>756959.29662903398</v>
      </c>
    </row>
    <row r="50" spans="1:16" x14ac:dyDescent="0.25">
      <c r="A50" s="96"/>
      <c r="B50" s="104">
        <v>194816.63</v>
      </c>
      <c r="C50" s="104">
        <v>0</v>
      </c>
      <c r="D50" s="104" t="s">
        <v>142</v>
      </c>
      <c r="E50" s="14">
        <v>2</v>
      </c>
      <c r="F50" s="14">
        <v>406</v>
      </c>
      <c r="G50" s="52">
        <v>2406</v>
      </c>
      <c r="H50" s="14">
        <v>77.67</v>
      </c>
      <c r="I50" s="14" t="s">
        <v>6</v>
      </c>
      <c r="J50" s="3"/>
      <c r="K50" s="15"/>
      <c r="L50" s="10"/>
      <c r="M50" s="9"/>
      <c r="N50" s="9"/>
      <c r="O50" s="9">
        <v>780013.89449590805</v>
      </c>
      <c r="P50" s="62">
        <f t="shared" si="1"/>
        <v>780013.89449590805</v>
      </c>
    </row>
    <row r="51" spans="1:16" x14ac:dyDescent="0.25">
      <c r="A51" s="96"/>
      <c r="B51" s="104">
        <v>159849.54</v>
      </c>
      <c r="C51" s="104">
        <v>0</v>
      </c>
      <c r="D51" s="104" t="s">
        <v>142</v>
      </c>
      <c r="E51" s="14">
        <v>2</v>
      </c>
      <c r="F51" s="14">
        <v>407</v>
      </c>
      <c r="G51" s="57">
        <v>2407</v>
      </c>
      <c r="H51" s="14">
        <v>65.2</v>
      </c>
      <c r="I51" s="14" t="s">
        <v>7</v>
      </c>
      <c r="J51" s="14" t="s">
        <v>251</v>
      </c>
      <c r="K51" s="15">
        <v>43517</v>
      </c>
      <c r="L51" s="10">
        <v>389777</v>
      </c>
      <c r="M51" s="10">
        <v>0</v>
      </c>
      <c r="N51" s="10">
        <v>406594.19999999995</v>
      </c>
      <c r="O51" s="9"/>
      <c r="P51" s="62">
        <f t="shared" si="1"/>
        <v>406594.19999999995</v>
      </c>
    </row>
    <row r="52" spans="1:16" x14ac:dyDescent="0.25">
      <c r="A52" s="96"/>
      <c r="B52" s="104">
        <v>368830.77</v>
      </c>
      <c r="C52" s="104">
        <v>6</v>
      </c>
      <c r="D52" s="104" t="s">
        <v>205</v>
      </c>
      <c r="E52" s="14">
        <v>2</v>
      </c>
      <c r="F52" s="14">
        <v>408</v>
      </c>
      <c r="G52" s="52">
        <v>2408</v>
      </c>
      <c r="H52" s="14">
        <v>65.2</v>
      </c>
      <c r="I52" s="14" t="s">
        <v>134</v>
      </c>
      <c r="J52" s="3"/>
      <c r="K52" s="15"/>
      <c r="L52" s="10"/>
      <c r="M52" s="9"/>
      <c r="N52" s="9"/>
      <c r="O52" s="9">
        <v>651507.93603099696</v>
      </c>
      <c r="P52" s="62">
        <f t="shared" si="1"/>
        <v>651507.93603099696</v>
      </c>
    </row>
    <row r="53" spans="1:16" x14ac:dyDescent="0.25">
      <c r="A53" s="96"/>
      <c r="B53" s="104">
        <v>203142.13</v>
      </c>
      <c r="C53" s="104">
        <v>0</v>
      </c>
      <c r="D53" s="104" t="s">
        <v>142</v>
      </c>
      <c r="E53" s="14">
        <v>2</v>
      </c>
      <c r="F53" s="14">
        <v>501</v>
      </c>
      <c r="G53" s="52">
        <v>2501</v>
      </c>
      <c r="H53" s="14">
        <v>77.67</v>
      </c>
      <c r="I53" s="14" t="s">
        <v>6</v>
      </c>
      <c r="J53" s="3"/>
      <c r="K53" s="15"/>
      <c r="L53" s="10"/>
      <c r="M53" s="9"/>
      <c r="N53" s="9"/>
      <c r="O53" s="9">
        <v>787583.48746219848</v>
      </c>
      <c r="P53" s="62">
        <f t="shared" si="1"/>
        <v>787583.48746219848</v>
      </c>
    </row>
    <row r="54" spans="1:16" x14ac:dyDescent="0.25">
      <c r="A54" s="96"/>
      <c r="B54" s="104">
        <v>0</v>
      </c>
      <c r="C54" s="104">
        <v>4</v>
      </c>
      <c r="D54" s="104" t="s">
        <v>203</v>
      </c>
      <c r="E54" s="14">
        <v>2</v>
      </c>
      <c r="F54" s="14">
        <v>503</v>
      </c>
      <c r="G54" s="57">
        <v>2503</v>
      </c>
      <c r="H54" s="14"/>
      <c r="I54" s="14" t="s">
        <v>9</v>
      </c>
      <c r="J54" s="14" t="s">
        <v>191</v>
      </c>
      <c r="K54" s="15">
        <v>43423</v>
      </c>
      <c r="L54" s="10">
        <v>375259</v>
      </c>
      <c r="M54" s="10">
        <v>355716</v>
      </c>
      <c r="N54" s="10"/>
      <c r="O54" s="9"/>
      <c r="P54" s="62">
        <f t="shared" si="1"/>
        <v>355716</v>
      </c>
    </row>
    <row r="55" spans="1:16" x14ac:dyDescent="0.25">
      <c r="A55" s="96"/>
      <c r="B55" s="104">
        <v>369184.01</v>
      </c>
      <c r="C55" s="104">
        <v>6</v>
      </c>
      <c r="D55" s="104" t="s">
        <v>205</v>
      </c>
      <c r="E55" s="14">
        <v>2</v>
      </c>
      <c r="F55" s="14">
        <v>504</v>
      </c>
      <c r="G55" s="57">
        <v>2504</v>
      </c>
      <c r="H55" s="14"/>
      <c r="I55" s="14" t="s">
        <v>7</v>
      </c>
      <c r="J55" s="14" t="s">
        <v>55</v>
      </c>
      <c r="K55" s="15">
        <v>41758.491539351853</v>
      </c>
      <c r="L55" s="10">
        <v>431434</v>
      </c>
      <c r="M55" s="10">
        <v>57150.03</v>
      </c>
      <c r="N55" s="10">
        <v>636123.27</v>
      </c>
      <c r="O55" s="9"/>
      <c r="P55" s="62">
        <f t="shared" si="1"/>
        <v>693273.3</v>
      </c>
    </row>
    <row r="56" spans="1:16" x14ac:dyDescent="0.25">
      <c r="A56" s="96"/>
      <c r="B56" s="104">
        <v>194816.63</v>
      </c>
      <c r="C56" s="104">
        <v>0</v>
      </c>
      <c r="D56" s="104" t="s">
        <v>142</v>
      </c>
      <c r="E56" s="14">
        <v>2</v>
      </c>
      <c r="F56" s="14">
        <v>505</v>
      </c>
      <c r="G56" s="52">
        <v>2505</v>
      </c>
      <c r="H56" s="14">
        <v>77.67</v>
      </c>
      <c r="I56" s="14" t="s">
        <v>6</v>
      </c>
      <c r="J56" s="3"/>
      <c r="K56" s="15"/>
      <c r="L56" s="10"/>
      <c r="M56" s="9"/>
      <c r="N56" s="9"/>
      <c r="O56" s="9">
        <v>768145.88721961097</v>
      </c>
      <c r="P56" s="62">
        <f t="shared" si="1"/>
        <v>768145.88721961097</v>
      </c>
    </row>
    <row r="57" spans="1:16" x14ac:dyDescent="0.25">
      <c r="A57" s="96"/>
      <c r="B57" s="104">
        <v>198146.83</v>
      </c>
      <c r="C57" s="104">
        <v>0</v>
      </c>
      <c r="D57" s="104" t="s">
        <v>142</v>
      </c>
      <c r="E57" s="14">
        <v>2</v>
      </c>
      <c r="F57" s="14">
        <v>506</v>
      </c>
      <c r="G57" s="52">
        <v>2506</v>
      </c>
      <c r="H57" s="14">
        <v>77.67</v>
      </c>
      <c r="I57" s="14" t="s">
        <v>6</v>
      </c>
      <c r="J57" s="3"/>
      <c r="K57" s="15"/>
      <c r="L57" s="10"/>
      <c r="M57" s="9"/>
      <c r="N57" s="9"/>
      <c r="O57" s="9">
        <v>791541.19342934527</v>
      </c>
      <c r="P57" s="62">
        <f t="shared" si="1"/>
        <v>791541.19342934527</v>
      </c>
    </row>
    <row r="58" spans="1:16" x14ac:dyDescent="0.25">
      <c r="A58" s="96"/>
      <c r="B58" s="104">
        <v>163179.74</v>
      </c>
      <c r="C58" s="104">
        <v>0</v>
      </c>
      <c r="D58" s="104" t="s">
        <v>142</v>
      </c>
      <c r="E58" s="14">
        <v>2</v>
      </c>
      <c r="F58" s="14">
        <v>507</v>
      </c>
      <c r="G58" s="52">
        <v>2507</v>
      </c>
      <c r="H58" s="14">
        <v>65.2</v>
      </c>
      <c r="I58" s="14" t="s">
        <v>134</v>
      </c>
      <c r="J58" s="3"/>
      <c r="K58" s="15"/>
      <c r="L58" s="10"/>
      <c r="M58" s="9"/>
      <c r="N58" s="9"/>
      <c r="O58" s="9">
        <v>661136.13212997734</v>
      </c>
      <c r="P58" s="62">
        <f t="shared" si="1"/>
        <v>661136.13212997734</v>
      </c>
    </row>
    <row r="59" spans="1:16" x14ac:dyDescent="0.25">
      <c r="A59" s="96"/>
      <c r="B59" s="104">
        <v>163179.74</v>
      </c>
      <c r="C59" s="104">
        <v>0</v>
      </c>
      <c r="D59" s="104" t="s">
        <v>142</v>
      </c>
      <c r="E59" s="14">
        <v>2</v>
      </c>
      <c r="F59" s="14">
        <v>508</v>
      </c>
      <c r="G59" s="52">
        <v>2508</v>
      </c>
      <c r="H59" s="14">
        <v>65.2</v>
      </c>
      <c r="I59" s="14" t="s">
        <v>6</v>
      </c>
      <c r="J59" s="3"/>
      <c r="K59" s="15"/>
      <c r="L59" s="10"/>
      <c r="M59" s="9"/>
      <c r="N59" s="9"/>
      <c r="O59" s="9">
        <v>661136.13212997734</v>
      </c>
      <c r="P59" s="62">
        <f t="shared" si="1"/>
        <v>661136.13212997734</v>
      </c>
    </row>
    <row r="60" spans="1:16" x14ac:dyDescent="0.25">
      <c r="A60" s="96"/>
      <c r="B60" s="104">
        <v>206472.33</v>
      </c>
      <c r="C60" s="104">
        <v>0</v>
      </c>
      <c r="D60" s="104" t="s">
        <v>142</v>
      </c>
      <c r="E60" s="14">
        <v>2</v>
      </c>
      <c r="F60" s="14">
        <v>601</v>
      </c>
      <c r="G60" s="52">
        <v>2601</v>
      </c>
      <c r="H60" s="14">
        <v>77.67</v>
      </c>
      <c r="I60" s="14" t="s">
        <v>6</v>
      </c>
      <c r="J60" s="3"/>
      <c r="K60" s="15"/>
      <c r="L60" s="10"/>
      <c r="M60" s="9"/>
      <c r="N60" s="9"/>
      <c r="O60" s="9">
        <v>799053.1499009683</v>
      </c>
      <c r="P60" s="62">
        <f t="shared" si="1"/>
        <v>799053.1499009683</v>
      </c>
    </row>
    <row r="61" spans="1:16" x14ac:dyDescent="0.25">
      <c r="A61" s="96"/>
      <c r="B61" s="104">
        <v>477463.03</v>
      </c>
      <c r="C61" s="104">
        <v>6</v>
      </c>
      <c r="D61" s="104" t="s">
        <v>205</v>
      </c>
      <c r="E61" s="14">
        <v>2</v>
      </c>
      <c r="F61" s="14">
        <v>602</v>
      </c>
      <c r="G61" s="57">
        <v>2602</v>
      </c>
      <c r="H61" s="14"/>
      <c r="I61" s="14" t="s">
        <v>7</v>
      </c>
      <c r="J61" s="14" t="s">
        <v>56</v>
      </c>
      <c r="K61" s="15">
        <v>41786.732442129629</v>
      </c>
      <c r="L61" s="10">
        <v>567727</v>
      </c>
      <c r="M61" s="10">
        <v>100752.63</v>
      </c>
      <c r="N61" s="10">
        <v>795748.66999999993</v>
      </c>
      <c r="O61" s="9"/>
      <c r="P61" s="62">
        <f t="shared" si="1"/>
        <v>896501.29999999993</v>
      </c>
    </row>
    <row r="62" spans="1:16" x14ac:dyDescent="0.25">
      <c r="A62" s="96"/>
      <c r="B62" s="104">
        <v>310045.42</v>
      </c>
      <c r="C62" s="104">
        <v>6</v>
      </c>
      <c r="D62" s="104" t="s">
        <v>205</v>
      </c>
      <c r="E62" s="14">
        <v>2</v>
      </c>
      <c r="F62" s="14">
        <v>603</v>
      </c>
      <c r="G62" s="57">
        <v>2603</v>
      </c>
      <c r="H62" s="14"/>
      <c r="I62" s="14" t="s">
        <v>7</v>
      </c>
      <c r="J62" s="14" t="s">
        <v>57</v>
      </c>
      <c r="K62" s="15">
        <v>42577.519733796296</v>
      </c>
      <c r="L62" s="10">
        <v>476564.24</v>
      </c>
      <c r="M62" s="10">
        <v>139590.02999999997</v>
      </c>
      <c r="N62" s="10">
        <v>585810.35</v>
      </c>
      <c r="O62" s="9"/>
      <c r="P62" s="62">
        <f t="shared" si="1"/>
        <v>725400.37999999989</v>
      </c>
    </row>
    <row r="63" spans="1:16" x14ac:dyDescent="0.25">
      <c r="A63" s="96"/>
      <c r="B63" s="104">
        <v>198146.83</v>
      </c>
      <c r="C63" s="104">
        <v>0</v>
      </c>
      <c r="D63" s="104" t="s">
        <v>142</v>
      </c>
      <c r="E63" s="14">
        <v>2</v>
      </c>
      <c r="F63" s="14">
        <v>605</v>
      </c>
      <c r="G63" s="52">
        <v>2605</v>
      </c>
      <c r="H63" s="14">
        <v>77.67</v>
      </c>
      <c r="I63" s="14" t="s">
        <v>6</v>
      </c>
      <c r="J63" s="3"/>
      <c r="K63" s="15"/>
      <c r="L63" s="10"/>
      <c r="M63" s="9"/>
      <c r="N63" s="9"/>
      <c r="O63" s="9">
        <v>779332.47781018773</v>
      </c>
      <c r="P63" s="62">
        <f t="shared" si="1"/>
        <v>779332.47781018773</v>
      </c>
    </row>
    <row r="64" spans="1:16" x14ac:dyDescent="0.25">
      <c r="A64" s="96"/>
      <c r="B64" s="104">
        <v>201477.03</v>
      </c>
      <c r="C64" s="104">
        <v>0</v>
      </c>
      <c r="D64" s="104" t="s">
        <v>142</v>
      </c>
      <c r="E64" s="14">
        <v>2</v>
      </c>
      <c r="F64" s="14">
        <v>606</v>
      </c>
      <c r="G64" s="52">
        <v>2606</v>
      </c>
      <c r="H64" s="14">
        <v>77.67</v>
      </c>
      <c r="I64" s="14" t="s">
        <v>6</v>
      </c>
      <c r="J64" s="3"/>
      <c r="K64" s="15"/>
      <c r="L64" s="10"/>
      <c r="M64" s="9"/>
      <c r="N64" s="9"/>
      <c r="O64" s="9">
        <v>803068.49236278224</v>
      </c>
      <c r="P64" s="62">
        <f t="shared" si="1"/>
        <v>803068.49236278224</v>
      </c>
    </row>
    <row r="65" spans="1:16" x14ac:dyDescent="0.25">
      <c r="A65" s="96"/>
      <c r="B65" s="104">
        <v>166509.94</v>
      </c>
      <c r="C65" s="104">
        <v>0</v>
      </c>
      <c r="D65" s="104" t="s">
        <v>142</v>
      </c>
      <c r="E65" s="14">
        <v>2</v>
      </c>
      <c r="F65" s="14">
        <v>607</v>
      </c>
      <c r="G65" s="52">
        <v>2607</v>
      </c>
      <c r="H65" s="14">
        <v>65.2</v>
      </c>
      <c r="I65" s="14" t="s">
        <v>134</v>
      </c>
      <c r="J65" s="3"/>
      <c r="K65" s="15"/>
      <c r="L65" s="10"/>
      <c r="M65" s="9"/>
      <c r="N65" s="9"/>
      <c r="O65" s="9">
        <v>670764.32822895749</v>
      </c>
      <c r="P65" s="62">
        <f t="shared" si="1"/>
        <v>670764.32822895749</v>
      </c>
    </row>
    <row r="66" spans="1:16" x14ac:dyDescent="0.25">
      <c r="A66" s="96"/>
      <c r="B66" s="104">
        <v>166509.94</v>
      </c>
      <c r="C66" s="104">
        <v>0</v>
      </c>
      <c r="D66" s="104" t="s">
        <v>142</v>
      </c>
      <c r="E66" s="14">
        <v>2</v>
      </c>
      <c r="F66" s="14">
        <v>608</v>
      </c>
      <c r="G66" s="52">
        <v>2608</v>
      </c>
      <c r="H66" s="14">
        <v>65.2</v>
      </c>
      <c r="I66" s="14" t="s">
        <v>134</v>
      </c>
      <c r="J66" s="3"/>
      <c r="K66" s="15"/>
      <c r="L66" s="10"/>
      <c r="M66" s="9"/>
      <c r="N66" s="9"/>
      <c r="O66" s="9">
        <v>670764.32822895749</v>
      </c>
      <c r="P66" s="62">
        <f t="shared" si="1"/>
        <v>670764.32822895749</v>
      </c>
    </row>
    <row r="67" spans="1:16" x14ac:dyDescent="0.25">
      <c r="A67" s="96"/>
      <c r="B67" s="104">
        <v>336350.08</v>
      </c>
      <c r="C67" s="104">
        <v>0</v>
      </c>
      <c r="D67" s="104" t="s">
        <v>142</v>
      </c>
      <c r="E67" s="14">
        <v>2</v>
      </c>
      <c r="F67" s="14">
        <v>701</v>
      </c>
      <c r="G67" s="52">
        <v>2701</v>
      </c>
      <c r="H67" s="14">
        <v>154.30000000000001</v>
      </c>
      <c r="I67" s="14" t="s">
        <v>6</v>
      </c>
      <c r="J67" s="3"/>
      <c r="K67" s="15"/>
      <c r="L67" s="10"/>
      <c r="M67" s="9"/>
      <c r="N67" s="9"/>
      <c r="O67" s="9">
        <v>1166738.9948534672</v>
      </c>
      <c r="P67" s="62">
        <f t="shared" si="1"/>
        <v>1166738.9948534672</v>
      </c>
    </row>
    <row r="68" spans="1:16" x14ac:dyDescent="0.25">
      <c r="A68" s="96"/>
      <c r="B68" s="104">
        <v>244769.61</v>
      </c>
      <c r="C68" s="104">
        <v>0</v>
      </c>
      <c r="D68" s="104" t="s">
        <v>142</v>
      </c>
      <c r="E68" s="14">
        <v>2</v>
      </c>
      <c r="F68" s="14">
        <v>704</v>
      </c>
      <c r="G68" s="52">
        <v>2704</v>
      </c>
      <c r="H68" s="14">
        <v>121.19</v>
      </c>
      <c r="I68" s="14" t="s">
        <v>6</v>
      </c>
      <c r="J68" s="3"/>
      <c r="K68" s="15"/>
      <c r="L68" s="10"/>
      <c r="M68" s="9"/>
      <c r="N68" s="9"/>
      <c r="O68" s="9">
        <v>904066.11084904871</v>
      </c>
      <c r="P68" s="62">
        <f t="shared" si="1"/>
        <v>904066.11084904871</v>
      </c>
    </row>
    <row r="69" spans="1:16" x14ac:dyDescent="0.25">
      <c r="A69" s="96"/>
      <c r="B69" s="104">
        <v>326359.49</v>
      </c>
      <c r="C69" s="104">
        <v>0</v>
      </c>
      <c r="D69" s="104" t="s">
        <v>142</v>
      </c>
      <c r="E69" s="14">
        <v>2</v>
      </c>
      <c r="F69" s="14">
        <v>706</v>
      </c>
      <c r="G69" s="52">
        <v>2706</v>
      </c>
      <c r="H69" s="14">
        <v>154.30000000000001</v>
      </c>
      <c r="I69" s="14" t="s">
        <v>6</v>
      </c>
      <c r="J69" s="3"/>
      <c r="K69" s="15"/>
      <c r="L69" s="10"/>
      <c r="M69" s="9"/>
      <c r="N69" s="9"/>
      <c r="O69" s="9">
        <v>1190191.0349510245</v>
      </c>
      <c r="P69" s="62">
        <f t="shared" ref="P69:P132" si="2">SUM(M69,N69,O69)</f>
        <v>1190191.0349510245</v>
      </c>
    </row>
    <row r="70" spans="1:16" x14ac:dyDescent="0.25">
      <c r="A70" s="96"/>
      <c r="B70" s="104">
        <v>269746.11</v>
      </c>
      <c r="C70" s="104">
        <v>0</v>
      </c>
      <c r="D70" s="104" t="s">
        <v>142</v>
      </c>
      <c r="E70" s="14">
        <v>2</v>
      </c>
      <c r="F70" s="14">
        <v>707</v>
      </c>
      <c r="G70" s="52">
        <v>2707</v>
      </c>
      <c r="H70" s="14">
        <v>140.62</v>
      </c>
      <c r="I70" s="14" t="s">
        <v>6</v>
      </c>
      <c r="J70" s="3"/>
      <c r="K70" s="15"/>
      <c r="L70" s="10"/>
      <c r="M70" s="9"/>
      <c r="N70" s="9"/>
      <c r="O70" s="9">
        <v>1037791.7542089617</v>
      </c>
      <c r="P70" s="62">
        <f t="shared" si="2"/>
        <v>1037791.7542089617</v>
      </c>
    </row>
    <row r="71" spans="1:16" x14ac:dyDescent="0.25">
      <c r="A71" s="96"/>
      <c r="B71" s="104">
        <v>269746.11</v>
      </c>
      <c r="C71" s="104">
        <v>0</v>
      </c>
      <c r="D71" s="104" t="s">
        <v>142</v>
      </c>
      <c r="E71" s="14">
        <v>2</v>
      </c>
      <c r="F71" s="14">
        <v>708</v>
      </c>
      <c r="G71" s="52">
        <v>2708</v>
      </c>
      <c r="H71" s="14">
        <v>140.30000000000001</v>
      </c>
      <c r="I71" s="14" t="s">
        <v>6</v>
      </c>
      <c r="J71" s="3"/>
      <c r="K71" s="15"/>
      <c r="L71" s="10"/>
      <c r="M71" s="9"/>
      <c r="N71" s="9"/>
      <c r="O71" s="9">
        <v>1036474.9162639725</v>
      </c>
      <c r="P71" s="62">
        <f t="shared" si="2"/>
        <v>1036474.9162639725</v>
      </c>
    </row>
    <row r="72" spans="1:16" x14ac:dyDescent="0.25">
      <c r="A72" s="96"/>
      <c r="B72" s="104">
        <v>0</v>
      </c>
      <c r="C72" s="104">
        <v>4</v>
      </c>
      <c r="D72" s="104" t="s">
        <v>203</v>
      </c>
      <c r="E72" s="14">
        <v>3</v>
      </c>
      <c r="F72" s="14">
        <v>105</v>
      </c>
      <c r="G72" s="57">
        <v>3105</v>
      </c>
      <c r="H72" s="14">
        <v>77.67</v>
      </c>
      <c r="I72" s="14" t="s">
        <v>7</v>
      </c>
      <c r="J72" s="14" t="s">
        <v>187</v>
      </c>
      <c r="K72" s="15">
        <v>43430</v>
      </c>
      <c r="L72" s="10">
        <v>708494.74947707029</v>
      </c>
      <c r="M72" s="10">
        <v>286304.75</v>
      </c>
      <c r="N72" s="10">
        <v>144206.32999999999</v>
      </c>
      <c r="O72" s="9"/>
      <c r="P72" s="62">
        <f t="shared" si="2"/>
        <v>430511.07999999996</v>
      </c>
    </row>
    <row r="73" spans="1:16" x14ac:dyDescent="0.25">
      <c r="A73" s="96"/>
      <c r="B73" s="104">
        <v>0</v>
      </c>
      <c r="C73" s="104">
        <v>3</v>
      </c>
      <c r="D73" s="104" t="s">
        <v>202</v>
      </c>
      <c r="E73" s="14">
        <v>3</v>
      </c>
      <c r="F73" s="14">
        <v>106</v>
      </c>
      <c r="G73" s="57">
        <v>3106</v>
      </c>
      <c r="H73" s="14">
        <v>77.67</v>
      </c>
      <c r="I73" s="14" t="s">
        <v>9</v>
      </c>
      <c r="J73" s="14" t="s">
        <v>64</v>
      </c>
      <c r="K73" s="15">
        <v>43224.677118055559</v>
      </c>
      <c r="L73" s="10">
        <v>534406.89</v>
      </c>
      <c r="M73" s="10">
        <v>534406.89</v>
      </c>
      <c r="N73" s="10"/>
      <c r="O73" s="9"/>
      <c r="P73" s="62">
        <f t="shared" si="2"/>
        <v>534406.89</v>
      </c>
    </row>
    <row r="74" spans="1:16" x14ac:dyDescent="0.25">
      <c r="A74" s="96"/>
      <c r="B74" s="104">
        <v>368233.36</v>
      </c>
      <c r="C74" s="104">
        <v>6</v>
      </c>
      <c r="D74" s="104" t="s">
        <v>205</v>
      </c>
      <c r="E74" s="14">
        <v>3</v>
      </c>
      <c r="F74" s="14">
        <v>107</v>
      </c>
      <c r="G74" s="52">
        <v>3107</v>
      </c>
      <c r="H74" s="14">
        <v>65.2</v>
      </c>
      <c r="I74" s="14" t="s">
        <v>6</v>
      </c>
      <c r="J74" s="3"/>
      <c r="K74" s="15"/>
      <c r="L74" s="10"/>
      <c r="M74" s="9"/>
      <c r="N74" s="9"/>
      <c r="O74" s="9">
        <v>622623.3477340563</v>
      </c>
      <c r="P74" s="62">
        <f t="shared" si="2"/>
        <v>622623.3477340563</v>
      </c>
    </row>
    <row r="75" spans="1:16" x14ac:dyDescent="0.25">
      <c r="A75" s="96"/>
      <c r="B75" s="104">
        <v>348297.42</v>
      </c>
      <c r="C75" s="104">
        <v>6</v>
      </c>
      <c r="D75" s="104" t="s">
        <v>205</v>
      </c>
      <c r="E75" s="14">
        <v>3</v>
      </c>
      <c r="F75" s="14">
        <v>108</v>
      </c>
      <c r="G75" s="57">
        <v>3108</v>
      </c>
      <c r="H75" s="14"/>
      <c r="I75" s="14" t="s">
        <v>7</v>
      </c>
      <c r="J75" s="14" t="s">
        <v>65</v>
      </c>
      <c r="K75" s="15">
        <v>41970.610127314816</v>
      </c>
      <c r="L75" s="10">
        <v>435890</v>
      </c>
      <c r="M75" s="10">
        <v>339062.66999999993</v>
      </c>
      <c r="N75" s="10">
        <v>288255.37000000005</v>
      </c>
      <c r="O75" s="9"/>
      <c r="P75" s="62">
        <f t="shared" si="2"/>
        <v>627318.04</v>
      </c>
    </row>
    <row r="76" spans="1:16" x14ac:dyDescent="0.25">
      <c r="A76" s="96"/>
      <c r="B76" s="104">
        <v>437932.46</v>
      </c>
      <c r="C76" s="104">
        <v>6</v>
      </c>
      <c r="D76" s="104" t="s">
        <v>205</v>
      </c>
      <c r="E76" s="14">
        <v>3</v>
      </c>
      <c r="F76" s="14">
        <v>201</v>
      </c>
      <c r="G76" s="52">
        <v>3201</v>
      </c>
      <c r="H76" s="14">
        <v>77.67</v>
      </c>
      <c r="I76" s="14" t="s">
        <v>134</v>
      </c>
      <c r="J76" s="3"/>
      <c r="K76" s="15"/>
      <c r="L76" s="10"/>
      <c r="M76" s="9"/>
      <c r="N76" s="9"/>
      <c r="O76" s="9">
        <v>753174.50014588877</v>
      </c>
      <c r="P76" s="62">
        <f t="shared" si="2"/>
        <v>753174.50014588877</v>
      </c>
    </row>
    <row r="77" spans="1:16" x14ac:dyDescent="0.25">
      <c r="A77" s="96"/>
      <c r="B77" s="104">
        <v>0</v>
      </c>
      <c r="C77" s="104">
        <v>1</v>
      </c>
      <c r="D77" s="104" t="s">
        <v>200</v>
      </c>
      <c r="E77" s="14">
        <v>3</v>
      </c>
      <c r="F77" s="14">
        <v>202</v>
      </c>
      <c r="G77" s="57">
        <v>3202</v>
      </c>
      <c r="H77" s="14"/>
      <c r="I77" s="14" t="s">
        <v>7</v>
      </c>
      <c r="J77" s="14" t="s">
        <v>66</v>
      </c>
      <c r="K77" s="15">
        <v>41758.495324074072</v>
      </c>
      <c r="L77" s="10">
        <v>514620</v>
      </c>
      <c r="M77" s="10">
        <v>110336.57000000004</v>
      </c>
      <c r="N77" s="10">
        <v>668033.40999999992</v>
      </c>
      <c r="O77" s="9"/>
      <c r="P77" s="62">
        <f t="shared" si="2"/>
        <v>778369.98</v>
      </c>
    </row>
    <row r="78" spans="1:16" x14ac:dyDescent="0.25">
      <c r="A78" s="96"/>
      <c r="B78" s="104">
        <v>0</v>
      </c>
      <c r="C78" s="104">
        <v>3</v>
      </c>
      <c r="D78" s="104" t="s">
        <v>202</v>
      </c>
      <c r="E78" s="14">
        <v>3</v>
      </c>
      <c r="F78" s="14">
        <v>205</v>
      </c>
      <c r="G78" s="57">
        <v>3205</v>
      </c>
      <c r="H78" s="14">
        <v>77.67</v>
      </c>
      <c r="I78" s="14" t="s">
        <v>9</v>
      </c>
      <c r="J78" s="14" t="s">
        <v>69</v>
      </c>
      <c r="K78" s="15">
        <v>43252.466863425929</v>
      </c>
      <c r="L78" s="10">
        <v>466970</v>
      </c>
      <c r="M78" s="10">
        <v>466970</v>
      </c>
      <c r="N78" s="10"/>
      <c r="O78" s="9"/>
      <c r="P78" s="62">
        <f t="shared" si="2"/>
        <v>466970</v>
      </c>
    </row>
    <row r="79" spans="1:16" x14ac:dyDescent="0.25">
      <c r="A79" s="96"/>
      <c r="B79" s="104">
        <v>188156.23</v>
      </c>
      <c r="C79" s="104">
        <v>0</v>
      </c>
      <c r="D79" s="104" t="s">
        <v>142</v>
      </c>
      <c r="E79" s="14">
        <v>3</v>
      </c>
      <c r="F79" s="14">
        <v>206</v>
      </c>
      <c r="G79" s="52">
        <v>3206</v>
      </c>
      <c r="H79" s="14">
        <v>77.67</v>
      </c>
      <c r="I79" s="14" t="s">
        <v>6</v>
      </c>
      <c r="J79" s="3"/>
      <c r="K79" s="15"/>
      <c r="L79" s="10"/>
      <c r="M79" s="9"/>
      <c r="N79" s="9"/>
      <c r="O79" s="9">
        <v>772098.48256161471</v>
      </c>
      <c r="P79" s="62">
        <f t="shared" si="2"/>
        <v>772098.48256161471</v>
      </c>
    </row>
    <row r="80" spans="1:16" x14ac:dyDescent="0.25">
      <c r="A80" s="96"/>
      <c r="B80" s="104">
        <v>0</v>
      </c>
      <c r="C80" s="104">
        <v>4</v>
      </c>
      <c r="D80" s="104" t="s">
        <v>203</v>
      </c>
      <c r="E80" s="14">
        <v>3</v>
      </c>
      <c r="F80" s="14">
        <v>208</v>
      </c>
      <c r="G80" s="57">
        <v>3208</v>
      </c>
      <c r="H80" s="14">
        <v>65.2</v>
      </c>
      <c r="I80" s="14" t="s">
        <v>9</v>
      </c>
      <c r="J80" s="14" t="s">
        <v>71</v>
      </c>
      <c r="K80" s="15">
        <v>43159.707662037035</v>
      </c>
      <c r="L80" s="10">
        <v>424160</v>
      </c>
      <c r="M80" s="10">
        <v>429832.27000000008</v>
      </c>
      <c r="N80" s="10"/>
      <c r="O80" s="9"/>
      <c r="P80" s="62">
        <f t="shared" si="2"/>
        <v>429832.27000000008</v>
      </c>
    </row>
    <row r="81" spans="1:16" x14ac:dyDescent="0.25">
      <c r="A81" s="96"/>
      <c r="B81" s="104">
        <v>206838.83</v>
      </c>
      <c r="C81" s="104">
        <v>6</v>
      </c>
      <c r="D81" s="104" t="s">
        <v>205</v>
      </c>
      <c r="E81" s="14">
        <v>3</v>
      </c>
      <c r="F81" s="14">
        <v>303</v>
      </c>
      <c r="G81" s="57">
        <v>3303</v>
      </c>
      <c r="H81" s="14">
        <v>60.24</v>
      </c>
      <c r="I81" s="14" t="s">
        <v>7</v>
      </c>
      <c r="J81" s="14" t="s">
        <v>239</v>
      </c>
      <c r="K81" s="15">
        <v>43536</v>
      </c>
      <c r="L81" s="10">
        <v>378000</v>
      </c>
      <c r="M81" s="11">
        <v>3000</v>
      </c>
      <c r="N81" s="10">
        <v>375000</v>
      </c>
      <c r="O81" s="9"/>
      <c r="P81" s="62">
        <f t="shared" si="2"/>
        <v>378000</v>
      </c>
    </row>
    <row r="82" spans="1:16" x14ac:dyDescent="0.25">
      <c r="A82" s="96"/>
      <c r="B82" s="104">
        <v>195302.24</v>
      </c>
      <c r="C82" s="104">
        <v>6</v>
      </c>
      <c r="D82" s="104" t="s">
        <v>205</v>
      </c>
      <c r="E82" s="14">
        <v>3</v>
      </c>
      <c r="F82" s="14">
        <v>304</v>
      </c>
      <c r="G82" s="57">
        <v>3304</v>
      </c>
      <c r="H82" s="14"/>
      <c r="I82" s="14" t="s">
        <v>7</v>
      </c>
      <c r="J82" s="14" t="s">
        <v>73</v>
      </c>
      <c r="K82" s="15">
        <v>41689.359247685185</v>
      </c>
      <c r="L82" s="10">
        <v>406996</v>
      </c>
      <c r="M82" s="10">
        <v>89256.120000000039</v>
      </c>
      <c r="N82" s="10">
        <v>547106.12</v>
      </c>
      <c r="O82" s="9"/>
      <c r="P82" s="62">
        <f t="shared" si="2"/>
        <v>636362.23999999999</v>
      </c>
    </row>
    <row r="83" spans="1:16" x14ac:dyDescent="0.25">
      <c r="A83" s="96"/>
      <c r="B83" s="104">
        <v>188156.23</v>
      </c>
      <c r="C83" s="104">
        <v>0</v>
      </c>
      <c r="D83" s="104" t="s">
        <v>142</v>
      </c>
      <c r="E83" s="14">
        <v>3</v>
      </c>
      <c r="F83" s="14">
        <v>305</v>
      </c>
      <c r="G83" s="52">
        <v>3305</v>
      </c>
      <c r="H83" s="14">
        <v>77.67</v>
      </c>
      <c r="I83" s="14" t="s">
        <v>134</v>
      </c>
      <c r="J83" s="3"/>
      <c r="K83" s="15"/>
      <c r="L83" s="10"/>
      <c r="M83" s="9"/>
      <c r="N83" s="9"/>
      <c r="O83" s="9">
        <v>760688.16015922639</v>
      </c>
      <c r="P83" s="62">
        <f t="shared" si="2"/>
        <v>760688.16015922639</v>
      </c>
    </row>
    <row r="84" spans="1:16" x14ac:dyDescent="0.25">
      <c r="A84" s="96"/>
      <c r="B84" s="104">
        <v>0</v>
      </c>
      <c r="C84" s="104">
        <v>4</v>
      </c>
      <c r="D84" s="104" t="s">
        <v>203</v>
      </c>
      <c r="E84" s="14">
        <v>3</v>
      </c>
      <c r="F84" s="14">
        <v>306</v>
      </c>
      <c r="G84" s="52">
        <v>3306</v>
      </c>
      <c r="H84" s="14">
        <v>77.67</v>
      </c>
      <c r="I84" s="14" t="s">
        <v>6</v>
      </c>
      <c r="J84" s="3"/>
      <c r="K84" s="15"/>
      <c r="L84" s="10"/>
      <c r="M84" s="9"/>
      <c r="N84" s="9"/>
      <c r="O84" s="9">
        <v>774250.25</v>
      </c>
      <c r="P84" s="62">
        <f t="shared" si="2"/>
        <v>774250.25</v>
      </c>
    </row>
    <row r="85" spans="1:16" x14ac:dyDescent="0.25">
      <c r="A85" s="96"/>
      <c r="B85" s="104">
        <v>199811.93</v>
      </c>
      <c r="C85" s="104">
        <v>0</v>
      </c>
      <c r="D85" s="104" t="s">
        <v>142</v>
      </c>
      <c r="E85" s="14">
        <v>3</v>
      </c>
      <c r="F85" s="14">
        <v>401</v>
      </c>
      <c r="G85" s="52">
        <v>3401</v>
      </c>
      <c r="H85" s="14">
        <v>77.67</v>
      </c>
      <c r="I85" s="14" t="s">
        <v>6</v>
      </c>
      <c r="J85" s="3"/>
      <c r="K85" s="15"/>
      <c r="L85" s="10"/>
      <c r="M85" s="9"/>
      <c r="N85" s="9"/>
      <c r="O85" s="9">
        <v>776113.82502342854</v>
      </c>
      <c r="P85" s="62">
        <f t="shared" si="2"/>
        <v>776113.82502342854</v>
      </c>
    </row>
    <row r="86" spans="1:16" x14ac:dyDescent="0.25">
      <c r="A86" s="96"/>
      <c r="B86" s="104">
        <v>194816.63</v>
      </c>
      <c r="C86" s="104">
        <v>0</v>
      </c>
      <c r="D86" s="104" t="s">
        <v>142</v>
      </c>
      <c r="E86" s="14">
        <v>3</v>
      </c>
      <c r="F86" s="14">
        <v>402</v>
      </c>
      <c r="G86" s="52">
        <v>3402</v>
      </c>
      <c r="H86" s="14">
        <v>77.67</v>
      </c>
      <c r="I86" s="14" t="s">
        <v>6</v>
      </c>
      <c r="J86" s="3"/>
      <c r="K86" s="15"/>
      <c r="L86" s="10"/>
      <c r="M86" s="9"/>
      <c r="N86" s="9"/>
      <c r="O86" s="9">
        <v>753174.50014588889</v>
      </c>
      <c r="P86" s="62">
        <f t="shared" si="2"/>
        <v>753174.50014588889</v>
      </c>
    </row>
    <row r="87" spans="1:16" x14ac:dyDescent="0.25">
      <c r="A87" s="96"/>
      <c r="B87" s="104">
        <v>0</v>
      </c>
      <c r="C87" s="104">
        <v>3</v>
      </c>
      <c r="D87" s="104" t="s">
        <v>202</v>
      </c>
      <c r="E87" s="14">
        <v>3</v>
      </c>
      <c r="F87" s="14">
        <v>403</v>
      </c>
      <c r="G87" s="57">
        <v>3403</v>
      </c>
      <c r="H87" s="14"/>
      <c r="I87" s="14" t="s">
        <v>9</v>
      </c>
      <c r="J87" s="14" t="s">
        <v>76</v>
      </c>
      <c r="K87" s="15">
        <v>43203.698368055557</v>
      </c>
      <c r="L87" s="10">
        <v>355041.2</v>
      </c>
      <c r="M87" s="10">
        <v>364873.87</v>
      </c>
      <c r="N87" s="10"/>
      <c r="O87" s="9"/>
      <c r="P87" s="62">
        <f t="shared" si="2"/>
        <v>364873.87</v>
      </c>
    </row>
    <row r="88" spans="1:16" x14ac:dyDescent="0.25">
      <c r="A88" s="96"/>
      <c r="B88" s="104">
        <v>355676.71</v>
      </c>
      <c r="C88" s="104">
        <v>6</v>
      </c>
      <c r="D88" s="104" t="s">
        <v>205</v>
      </c>
      <c r="E88" s="14">
        <v>3</v>
      </c>
      <c r="F88" s="14">
        <v>404</v>
      </c>
      <c r="G88" s="57">
        <v>3404</v>
      </c>
      <c r="H88" s="14">
        <v>60.24</v>
      </c>
      <c r="I88" s="14" t="s">
        <v>9</v>
      </c>
      <c r="J88" s="14" t="s">
        <v>77</v>
      </c>
      <c r="K88" s="15">
        <v>43196.455648148149</v>
      </c>
      <c r="L88" s="10">
        <v>385600</v>
      </c>
      <c r="M88" s="10">
        <v>412134</v>
      </c>
      <c r="N88" s="10"/>
      <c r="O88" s="9"/>
      <c r="P88" s="62">
        <f t="shared" si="2"/>
        <v>412134</v>
      </c>
    </row>
    <row r="89" spans="1:16" x14ac:dyDescent="0.25">
      <c r="A89" s="96"/>
      <c r="B89" s="104">
        <v>191486.43</v>
      </c>
      <c r="C89" s="104">
        <v>0</v>
      </c>
      <c r="D89" s="104" t="s">
        <v>142</v>
      </c>
      <c r="E89" s="14">
        <v>3</v>
      </c>
      <c r="F89" s="14">
        <v>405</v>
      </c>
      <c r="G89" s="52">
        <v>3405</v>
      </c>
      <c r="H89" s="14">
        <v>77.67</v>
      </c>
      <c r="I89" s="14" t="s">
        <v>6</v>
      </c>
      <c r="J89" s="3"/>
      <c r="K89" s="15"/>
      <c r="L89" s="10"/>
      <c r="M89" s="9"/>
      <c r="N89" s="9"/>
      <c r="O89" s="9">
        <v>772098.48256161471</v>
      </c>
      <c r="P89" s="62">
        <f t="shared" si="2"/>
        <v>772098.48256161471</v>
      </c>
    </row>
    <row r="90" spans="1:16" x14ac:dyDescent="0.25">
      <c r="A90" s="96"/>
      <c r="B90" s="104">
        <v>0</v>
      </c>
      <c r="C90" s="104">
        <v>4</v>
      </c>
      <c r="D90" s="104" t="s">
        <v>203</v>
      </c>
      <c r="E90" s="14">
        <v>3</v>
      </c>
      <c r="F90" s="14">
        <v>406</v>
      </c>
      <c r="G90" s="52">
        <v>3406</v>
      </c>
      <c r="H90" s="14">
        <v>77.67</v>
      </c>
      <c r="I90" s="14" t="s">
        <v>6</v>
      </c>
      <c r="J90" s="3"/>
      <c r="K90" s="15"/>
      <c r="L90" s="10"/>
      <c r="M90" s="9"/>
      <c r="N90" s="9"/>
      <c r="O90" s="9">
        <v>785864</v>
      </c>
      <c r="P90" s="62">
        <f t="shared" si="2"/>
        <v>785864</v>
      </c>
    </row>
    <row r="91" spans="1:16" x14ac:dyDescent="0.25">
      <c r="A91" s="96"/>
      <c r="B91" s="104">
        <v>323048.59999999998</v>
      </c>
      <c r="C91" s="104">
        <v>6</v>
      </c>
      <c r="D91" s="104" t="s">
        <v>205</v>
      </c>
      <c r="E91" s="14">
        <v>3</v>
      </c>
      <c r="F91" s="14">
        <v>408</v>
      </c>
      <c r="G91" s="52">
        <v>3408</v>
      </c>
      <c r="H91" s="14">
        <v>65.2</v>
      </c>
      <c r="I91" s="14" t="s">
        <v>6</v>
      </c>
      <c r="J91" s="3"/>
      <c r="K91" s="15"/>
      <c r="L91" s="10"/>
      <c r="M91" s="9"/>
      <c r="N91" s="9"/>
      <c r="O91" s="9">
        <v>664538.09475161694</v>
      </c>
      <c r="P91" s="62">
        <f t="shared" si="2"/>
        <v>664538.09475161694</v>
      </c>
    </row>
    <row r="92" spans="1:16" x14ac:dyDescent="0.25">
      <c r="A92" s="96"/>
      <c r="B92" s="104">
        <v>236444.12</v>
      </c>
      <c r="C92" s="104">
        <v>0</v>
      </c>
      <c r="D92" s="104" t="s">
        <v>142</v>
      </c>
      <c r="E92" s="14">
        <v>3</v>
      </c>
      <c r="F92" s="14">
        <v>503</v>
      </c>
      <c r="G92" s="52">
        <v>3503</v>
      </c>
      <c r="H92" s="14">
        <v>121.19</v>
      </c>
      <c r="I92" s="14" t="s">
        <v>6</v>
      </c>
      <c r="J92" s="3"/>
      <c r="K92" s="15"/>
      <c r="L92" s="10"/>
      <c r="M92" s="9"/>
      <c r="N92" s="9"/>
      <c r="O92" s="9">
        <v>865135.03430530988</v>
      </c>
      <c r="P92" s="62">
        <f t="shared" si="2"/>
        <v>865135.03430530988</v>
      </c>
    </row>
    <row r="93" spans="1:16" x14ac:dyDescent="0.25">
      <c r="A93" s="96"/>
      <c r="B93" s="104">
        <v>406464.21</v>
      </c>
      <c r="C93" s="104">
        <v>6</v>
      </c>
      <c r="D93" s="104" t="s">
        <v>205</v>
      </c>
      <c r="E93" s="14">
        <v>3</v>
      </c>
      <c r="F93" s="14">
        <v>504</v>
      </c>
      <c r="G93" s="52">
        <v>3504</v>
      </c>
      <c r="H93" s="14">
        <v>121.19</v>
      </c>
      <c r="I93" s="14" t="s">
        <v>6</v>
      </c>
      <c r="J93" s="3"/>
      <c r="K93" s="15"/>
      <c r="L93" s="10"/>
      <c r="M93" s="9"/>
      <c r="N93" s="9"/>
      <c r="O93" s="9">
        <v>865135.03430530988</v>
      </c>
      <c r="P93" s="62">
        <f t="shared" si="2"/>
        <v>865135.03430530988</v>
      </c>
    </row>
    <row r="94" spans="1:16" x14ac:dyDescent="0.25">
      <c r="A94" s="96"/>
      <c r="B94" s="104">
        <v>314703.78999999998</v>
      </c>
      <c r="C94" s="104">
        <v>0</v>
      </c>
      <c r="D94" s="104" t="s">
        <v>142</v>
      </c>
      <c r="E94" s="14">
        <v>3</v>
      </c>
      <c r="F94" s="14">
        <v>506</v>
      </c>
      <c r="G94" s="52">
        <v>3506</v>
      </c>
      <c r="H94" s="14">
        <v>154.30000000000001</v>
      </c>
      <c r="I94" s="14" t="s">
        <v>6</v>
      </c>
      <c r="J94" s="3"/>
      <c r="K94" s="15"/>
      <c r="L94" s="10"/>
      <c r="M94" s="9"/>
      <c r="N94" s="9"/>
      <c r="O94" s="9">
        <v>1184838.0226407186</v>
      </c>
      <c r="P94" s="62">
        <f t="shared" si="2"/>
        <v>1184838.0226407186</v>
      </c>
    </row>
    <row r="95" spans="1:16" x14ac:dyDescent="0.25">
      <c r="A95" s="96"/>
      <c r="B95" s="104">
        <v>614092.49</v>
      </c>
      <c r="C95" s="104">
        <v>6</v>
      </c>
      <c r="D95" s="104" t="s">
        <v>205</v>
      </c>
      <c r="E95" s="14">
        <v>3</v>
      </c>
      <c r="F95" s="14">
        <v>507</v>
      </c>
      <c r="G95" s="57">
        <v>3507</v>
      </c>
      <c r="H95" s="14"/>
      <c r="I95" s="14" t="s">
        <v>7</v>
      </c>
      <c r="J95" s="14" t="s">
        <v>79</v>
      </c>
      <c r="K95" s="15">
        <v>41689.360995370371</v>
      </c>
      <c r="L95" s="10">
        <v>753948</v>
      </c>
      <c r="M95" s="10">
        <v>137672.78</v>
      </c>
      <c r="N95" s="10">
        <v>1075616.82</v>
      </c>
      <c r="O95" s="9"/>
      <c r="P95" s="62">
        <f t="shared" si="2"/>
        <v>1213289.6000000001</v>
      </c>
    </row>
    <row r="96" spans="1:16" x14ac:dyDescent="0.25">
      <c r="A96" s="96"/>
      <c r="B96" s="104">
        <v>259755.51</v>
      </c>
      <c r="C96" s="104">
        <v>7</v>
      </c>
      <c r="D96" s="104" t="s">
        <v>206</v>
      </c>
      <c r="E96" s="14">
        <v>3</v>
      </c>
      <c r="F96" s="14">
        <v>508</v>
      </c>
      <c r="G96" s="57">
        <v>3508</v>
      </c>
      <c r="H96" s="14"/>
      <c r="I96" s="14" t="s">
        <v>7</v>
      </c>
      <c r="J96" s="14" t="s">
        <v>80</v>
      </c>
      <c r="K96" s="15">
        <v>42752.393321759257</v>
      </c>
      <c r="L96" s="10">
        <v>793508.16</v>
      </c>
      <c r="M96" s="10">
        <v>259219.88999999998</v>
      </c>
      <c r="N96" s="10">
        <v>1097375.5100000007</v>
      </c>
      <c r="O96" s="9"/>
      <c r="P96" s="62">
        <f t="shared" si="2"/>
        <v>1356595.4000000006</v>
      </c>
    </row>
    <row r="97" spans="1:16" x14ac:dyDescent="0.25">
      <c r="A97" s="96"/>
      <c r="B97" s="104">
        <v>0</v>
      </c>
      <c r="C97" s="104">
        <v>3</v>
      </c>
      <c r="D97" s="104" t="s">
        <v>202</v>
      </c>
      <c r="E97" s="14">
        <v>1</v>
      </c>
      <c r="F97" s="14">
        <v>103</v>
      </c>
      <c r="G97" s="57">
        <v>1103</v>
      </c>
      <c r="H97" s="14">
        <v>65.2</v>
      </c>
      <c r="I97" s="14" t="s">
        <v>9</v>
      </c>
      <c r="J97" s="14" t="s">
        <v>10</v>
      </c>
      <c r="K97" s="15">
        <v>41688.645925925928</v>
      </c>
      <c r="L97" s="10">
        <v>367280</v>
      </c>
      <c r="M97" s="10">
        <v>451357.57999999984</v>
      </c>
      <c r="N97" s="10"/>
      <c r="O97" s="9"/>
      <c r="P97" s="62">
        <f t="shared" si="2"/>
        <v>451357.57999999984</v>
      </c>
    </row>
    <row r="98" spans="1:16" x14ac:dyDescent="0.25">
      <c r="A98" s="96"/>
      <c r="B98" s="104">
        <v>316719.37</v>
      </c>
      <c r="C98" s="104">
        <v>6</v>
      </c>
      <c r="D98" s="104" t="s">
        <v>205</v>
      </c>
      <c r="E98" s="14">
        <v>1</v>
      </c>
      <c r="F98" s="14">
        <v>104</v>
      </c>
      <c r="G98" s="57">
        <v>1104</v>
      </c>
      <c r="H98" s="14">
        <v>65.2</v>
      </c>
      <c r="I98" s="14" t="s">
        <v>9</v>
      </c>
      <c r="J98" s="14" t="s">
        <v>11</v>
      </c>
      <c r="K98" s="15">
        <v>41688.646122685182</v>
      </c>
      <c r="L98" s="10">
        <v>382689</v>
      </c>
      <c r="M98" s="10">
        <v>432754.51</v>
      </c>
      <c r="N98" s="10"/>
      <c r="O98" s="9"/>
      <c r="P98" s="62">
        <f t="shared" si="2"/>
        <v>432754.51</v>
      </c>
    </row>
    <row r="99" spans="1:16" x14ac:dyDescent="0.25">
      <c r="A99" s="96"/>
      <c r="B99" s="104">
        <v>0</v>
      </c>
      <c r="C99" s="104">
        <v>4</v>
      </c>
      <c r="D99" s="104" t="s">
        <v>203</v>
      </c>
      <c r="E99" s="14">
        <v>1</v>
      </c>
      <c r="F99" s="14">
        <v>105</v>
      </c>
      <c r="G99" s="57">
        <v>1105</v>
      </c>
      <c r="H99" s="14">
        <v>77.67</v>
      </c>
      <c r="I99" s="14" t="s">
        <v>9</v>
      </c>
      <c r="J99" s="14" t="s">
        <v>12</v>
      </c>
      <c r="K99" s="15">
        <v>41892.579618055555</v>
      </c>
      <c r="L99" s="10">
        <v>506577</v>
      </c>
      <c r="M99" s="10">
        <v>579168.66999999993</v>
      </c>
      <c r="N99" s="10"/>
      <c r="O99" s="9"/>
      <c r="P99" s="62">
        <f t="shared" si="2"/>
        <v>579168.66999999993</v>
      </c>
    </row>
    <row r="100" spans="1:16" x14ac:dyDescent="0.25">
      <c r="A100" s="96"/>
      <c r="B100" s="104">
        <v>360745.31</v>
      </c>
      <c r="C100" s="104">
        <v>6</v>
      </c>
      <c r="D100" s="104" t="s">
        <v>205</v>
      </c>
      <c r="E100" s="14">
        <v>1</v>
      </c>
      <c r="F100" s="14">
        <v>107</v>
      </c>
      <c r="G100" s="57">
        <v>1107</v>
      </c>
      <c r="H100" s="14"/>
      <c r="I100" s="14" t="s">
        <v>9</v>
      </c>
      <c r="J100" s="14" t="s">
        <v>13</v>
      </c>
      <c r="K100" s="15">
        <v>42725.451666666668</v>
      </c>
      <c r="L100" s="10">
        <v>470000</v>
      </c>
      <c r="M100" s="10">
        <v>472722.49</v>
      </c>
      <c r="N100" s="10"/>
      <c r="O100" s="9"/>
      <c r="P100" s="62">
        <f t="shared" si="2"/>
        <v>472722.49</v>
      </c>
    </row>
    <row r="101" spans="1:16" x14ac:dyDescent="0.25">
      <c r="A101" s="96"/>
      <c r="B101" s="104">
        <v>360745.31</v>
      </c>
      <c r="C101" s="104">
        <v>6</v>
      </c>
      <c r="D101" s="104" t="s">
        <v>205</v>
      </c>
      <c r="E101" s="14">
        <v>1</v>
      </c>
      <c r="F101" s="14">
        <v>108</v>
      </c>
      <c r="G101" s="57">
        <v>1108</v>
      </c>
      <c r="H101" s="14"/>
      <c r="I101" s="14" t="s">
        <v>9</v>
      </c>
      <c r="J101" s="14" t="s">
        <v>14</v>
      </c>
      <c r="K101" s="15">
        <v>43003.401412037034</v>
      </c>
      <c r="L101" s="10">
        <v>366320</v>
      </c>
      <c r="M101" s="10">
        <v>366320</v>
      </c>
      <c r="N101" s="10"/>
      <c r="O101" s="9"/>
      <c r="P101" s="62">
        <f t="shared" si="2"/>
        <v>366320</v>
      </c>
    </row>
    <row r="102" spans="1:16" x14ac:dyDescent="0.25">
      <c r="A102" s="96"/>
      <c r="B102" s="104">
        <v>0</v>
      </c>
      <c r="C102" s="104">
        <v>4</v>
      </c>
      <c r="D102" s="104" t="s">
        <v>203</v>
      </c>
      <c r="E102" s="14">
        <v>1</v>
      </c>
      <c r="F102" s="14">
        <v>201</v>
      </c>
      <c r="G102" s="57">
        <v>1201</v>
      </c>
      <c r="H102" s="14"/>
      <c r="I102" s="14" t="s">
        <v>9</v>
      </c>
      <c r="J102" s="14" t="s">
        <v>15</v>
      </c>
      <c r="K102" s="15">
        <v>41689.361875000002</v>
      </c>
      <c r="L102" s="10">
        <v>543018.88</v>
      </c>
      <c r="M102" s="10">
        <v>658598.56000000006</v>
      </c>
      <c r="N102" s="10"/>
      <c r="O102" s="9"/>
      <c r="P102" s="62">
        <f t="shared" si="2"/>
        <v>658598.56000000006</v>
      </c>
    </row>
    <row r="103" spans="1:16" x14ac:dyDescent="0.25">
      <c r="A103" s="96"/>
      <c r="B103" s="104">
        <v>0</v>
      </c>
      <c r="C103" s="104">
        <v>3</v>
      </c>
      <c r="D103" s="104" t="s">
        <v>202</v>
      </c>
      <c r="E103" s="14">
        <v>1</v>
      </c>
      <c r="F103" s="14">
        <v>202</v>
      </c>
      <c r="G103" s="57">
        <v>1202</v>
      </c>
      <c r="H103" s="14">
        <v>77.67</v>
      </c>
      <c r="I103" s="14" t="s">
        <v>9</v>
      </c>
      <c r="J103" s="14" t="s">
        <v>16</v>
      </c>
      <c r="K103" s="15">
        <v>41764.687037037038</v>
      </c>
      <c r="L103" s="10">
        <v>528915</v>
      </c>
      <c r="M103" s="10">
        <v>607179.19999999995</v>
      </c>
      <c r="N103" s="10"/>
      <c r="O103" s="9"/>
      <c r="P103" s="62">
        <f t="shared" si="2"/>
        <v>607179.19999999995</v>
      </c>
    </row>
    <row r="104" spans="1:16" x14ac:dyDescent="0.25">
      <c r="A104" s="96"/>
      <c r="B104" s="104">
        <v>0</v>
      </c>
      <c r="C104" s="104">
        <v>3</v>
      </c>
      <c r="D104" s="104" t="s">
        <v>202</v>
      </c>
      <c r="E104" s="14">
        <v>1</v>
      </c>
      <c r="F104" s="14">
        <v>203</v>
      </c>
      <c r="G104" s="57">
        <v>1203</v>
      </c>
      <c r="H104" s="14">
        <v>65.2</v>
      </c>
      <c r="I104" s="14" t="s">
        <v>9</v>
      </c>
      <c r="J104" s="14" t="s">
        <v>17</v>
      </c>
      <c r="K104" s="15">
        <v>41688.646701388891</v>
      </c>
      <c r="L104" s="10">
        <v>406931</v>
      </c>
      <c r="M104" s="10">
        <v>484554.02</v>
      </c>
      <c r="N104" s="10"/>
      <c r="O104" s="9"/>
      <c r="P104" s="62">
        <f t="shared" si="2"/>
        <v>484554.02</v>
      </c>
    </row>
    <row r="105" spans="1:16" x14ac:dyDescent="0.25">
      <c r="A105" s="96"/>
      <c r="B105" s="104">
        <v>0</v>
      </c>
      <c r="C105" s="104">
        <v>4</v>
      </c>
      <c r="D105" s="104" t="s">
        <v>203</v>
      </c>
      <c r="E105" s="14">
        <v>1</v>
      </c>
      <c r="F105" s="14">
        <v>204</v>
      </c>
      <c r="G105" s="57">
        <v>1204</v>
      </c>
      <c r="H105" s="14">
        <v>65.2</v>
      </c>
      <c r="I105" s="14" t="s">
        <v>9</v>
      </c>
      <c r="J105" s="14" t="s">
        <v>18</v>
      </c>
      <c r="K105" s="15">
        <v>42864.727858796294</v>
      </c>
      <c r="L105" s="10">
        <v>467050.74</v>
      </c>
      <c r="M105" s="10">
        <v>467050.74</v>
      </c>
      <c r="N105" s="10"/>
      <c r="O105" s="9"/>
      <c r="P105" s="62">
        <f t="shared" si="2"/>
        <v>467050.74</v>
      </c>
    </row>
    <row r="106" spans="1:16" x14ac:dyDescent="0.25">
      <c r="A106" s="96"/>
      <c r="B106" s="104">
        <v>437198.22</v>
      </c>
      <c r="C106" s="104">
        <v>6</v>
      </c>
      <c r="D106" s="104" t="s">
        <v>205</v>
      </c>
      <c r="E106" s="14">
        <v>1</v>
      </c>
      <c r="F106" s="14">
        <v>205</v>
      </c>
      <c r="G106" s="57">
        <v>1205</v>
      </c>
      <c r="H106" s="14">
        <v>77.67</v>
      </c>
      <c r="I106" s="14" t="s">
        <v>9</v>
      </c>
      <c r="J106" s="14" t="s">
        <v>19</v>
      </c>
      <c r="K106" s="15">
        <v>42893.553495370368</v>
      </c>
      <c r="L106" s="10">
        <v>476499.74</v>
      </c>
      <c r="M106" s="10">
        <v>476499.74</v>
      </c>
      <c r="N106" s="10"/>
      <c r="O106" s="9"/>
      <c r="P106" s="62">
        <f t="shared" si="2"/>
        <v>476499.74</v>
      </c>
    </row>
    <row r="107" spans="1:16" x14ac:dyDescent="0.25">
      <c r="A107" s="96"/>
      <c r="B107" s="104">
        <v>143198.54999999999</v>
      </c>
      <c r="C107" s="104">
        <v>0</v>
      </c>
      <c r="D107" s="104" t="s">
        <v>142</v>
      </c>
      <c r="E107" s="14">
        <v>1</v>
      </c>
      <c r="F107" s="14">
        <v>207</v>
      </c>
      <c r="G107" s="52">
        <v>1207</v>
      </c>
      <c r="H107" s="14"/>
      <c r="I107" s="14" t="s">
        <v>20</v>
      </c>
      <c r="J107" s="3"/>
      <c r="K107" s="15"/>
      <c r="L107" s="10"/>
      <c r="M107" s="9"/>
      <c r="N107" s="9"/>
      <c r="O107" s="9"/>
      <c r="P107" s="62">
        <f t="shared" si="2"/>
        <v>0</v>
      </c>
    </row>
    <row r="108" spans="1:16" x14ac:dyDescent="0.25">
      <c r="A108" s="96"/>
      <c r="B108" s="104">
        <v>151524.04</v>
      </c>
      <c r="C108" s="104">
        <v>7</v>
      </c>
      <c r="D108" s="104" t="s">
        <v>206</v>
      </c>
      <c r="E108" s="14">
        <v>1</v>
      </c>
      <c r="F108" s="14">
        <v>208</v>
      </c>
      <c r="G108" s="57">
        <v>1208</v>
      </c>
      <c r="H108" s="14"/>
      <c r="I108" s="14" t="s">
        <v>9</v>
      </c>
      <c r="J108" s="14" t="s">
        <v>21</v>
      </c>
      <c r="K108" s="15">
        <v>42949.515729166669</v>
      </c>
      <c r="L108" s="10">
        <v>430000</v>
      </c>
      <c r="M108" s="10">
        <v>433520.4</v>
      </c>
      <c r="N108" s="10"/>
      <c r="O108" s="9"/>
      <c r="P108" s="62">
        <f t="shared" si="2"/>
        <v>433520.4</v>
      </c>
    </row>
    <row r="109" spans="1:16" x14ac:dyDescent="0.25">
      <c r="A109" s="96"/>
      <c r="B109" s="104">
        <v>191486.43</v>
      </c>
      <c r="C109" s="104">
        <v>0</v>
      </c>
      <c r="D109" s="104" t="s">
        <v>142</v>
      </c>
      <c r="E109" s="14">
        <v>1</v>
      </c>
      <c r="F109" s="14">
        <v>302</v>
      </c>
      <c r="G109" s="52">
        <v>1302</v>
      </c>
      <c r="H109" s="14">
        <v>77.67</v>
      </c>
      <c r="I109" s="14" t="s">
        <v>20</v>
      </c>
      <c r="J109" s="3"/>
      <c r="K109" s="15"/>
      <c r="L109" s="10"/>
      <c r="M109" s="9"/>
      <c r="N109" s="9"/>
      <c r="O109" s="9"/>
      <c r="P109" s="62">
        <f t="shared" si="2"/>
        <v>0</v>
      </c>
    </row>
    <row r="110" spans="1:16" x14ac:dyDescent="0.25">
      <c r="A110" s="96"/>
      <c r="B110" s="104">
        <v>0</v>
      </c>
      <c r="C110" s="104">
        <v>3</v>
      </c>
      <c r="D110" s="104" t="s">
        <v>202</v>
      </c>
      <c r="E110" s="14">
        <v>1</v>
      </c>
      <c r="F110" s="14">
        <v>303</v>
      </c>
      <c r="G110" s="57">
        <v>1303</v>
      </c>
      <c r="H110" s="14">
        <v>65.2</v>
      </c>
      <c r="I110" s="14" t="s">
        <v>9</v>
      </c>
      <c r="J110" s="14" t="s">
        <v>22</v>
      </c>
      <c r="K110" s="15">
        <v>41688.646898148145</v>
      </c>
      <c r="L110" s="10">
        <v>396611</v>
      </c>
      <c r="M110" s="10">
        <v>461826.37999999995</v>
      </c>
      <c r="N110" s="10"/>
      <c r="O110" s="9"/>
      <c r="P110" s="62">
        <f t="shared" si="2"/>
        <v>461826.37999999995</v>
      </c>
    </row>
    <row r="111" spans="1:16" x14ac:dyDescent="0.25">
      <c r="A111" s="96"/>
      <c r="B111" s="104">
        <v>0</v>
      </c>
      <c r="C111" s="104">
        <v>3</v>
      </c>
      <c r="D111" s="104" t="s">
        <v>202</v>
      </c>
      <c r="E111" s="14">
        <v>1</v>
      </c>
      <c r="F111" s="14">
        <v>304</v>
      </c>
      <c r="G111" s="57">
        <v>1304</v>
      </c>
      <c r="H111" s="14">
        <v>65.2</v>
      </c>
      <c r="I111" s="14" t="s">
        <v>9</v>
      </c>
      <c r="J111" s="14" t="s">
        <v>23</v>
      </c>
      <c r="K111" s="15">
        <v>41688.647060185183</v>
      </c>
      <c r="L111" s="10">
        <v>404961</v>
      </c>
      <c r="M111" s="10">
        <v>481941.65</v>
      </c>
      <c r="N111" s="10"/>
      <c r="O111" s="9"/>
      <c r="P111" s="62">
        <f t="shared" si="2"/>
        <v>481941.65</v>
      </c>
    </row>
    <row r="112" spans="1:16" x14ac:dyDescent="0.25">
      <c r="A112" s="96"/>
      <c r="B112" s="104">
        <v>0</v>
      </c>
      <c r="C112" s="104">
        <v>4</v>
      </c>
      <c r="D112" s="104" t="s">
        <v>203</v>
      </c>
      <c r="E112" s="14">
        <v>1</v>
      </c>
      <c r="F112" s="14">
        <v>305</v>
      </c>
      <c r="G112" s="57">
        <v>1305</v>
      </c>
      <c r="H112" s="14">
        <v>77.67</v>
      </c>
      <c r="I112" s="14" t="s">
        <v>9</v>
      </c>
      <c r="J112" s="14" t="s">
        <v>24</v>
      </c>
      <c r="K112" s="15">
        <v>42593.475624999999</v>
      </c>
      <c r="L112" s="10">
        <v>584500</v>
      </c>
      <c r="M112" s="10">
        <v>602634.49</v>
      </c>
      <c r="N112" s="10"/>
      <c r="O112" s="9"/>
      <c r="P112" s="62">
        <f t="shared" si="2"/>
        <v>602634.49</v>
      </c>
    </row>
    <row r="113" spans="1:16" x14ac:dyDescent="0.25">
      <c r="A113" s="96"/>
      <c r="B113" s="104">
        <v>146528.75</v>
      </c>
      <c r="C113" s="104">
        <v>7</v>
      </c>
      <c r="D113" s="104" t="s">
        <v>206</v>
      </c>
      <c r="E113" s="14">
        <v>1</v>
      </c>
      <c r="F113" s="14">
        <v>307</v>
      </c>
      <c r="G113" s="57">
        <v>1307</v>
      </c>
      <c r="H113" s="14"/>
      <c r="I113" s="14" t="s">
        <v>9</v>
      </c>
      <c r="J113" s="14" t="s">
        <v>25</v>
      </c>
      <c r="K113" s="15">
        <v>42543.40048611111</v>
      </c>
      <c r="L113" s="10">
        <v>431650</v>
      </c>
      <c r="M113" s="10">
        <v>434372.49</v>
      </c>
      <c r="N113" s="10"/>
      <c r="O113" s="9"/>
      <c r="P113" s="62">
        <f t="shared" si="2"/>
        <v>434372.49</v>
      </c>
    </row>
    <row r="114" spans="1:16" x14ac:dyDescent="0.25">
      <c r="A114" s="96"/>
      <c r="B114" s="104">
        <v>0</v>
      </c>
      <c r="C114" s="104">
        <v>4</v>
      </c>
      <c r="D114" s="104" t="s">
        <v>203</v>
      </c>
      <c r="E114" s="14">
        <v>1</v>
      </c>
      <c r="F114" s="14">
        <v>308</v>
      </c>
      <c r="G114" s="57">
        <v>1308</v>
      </c>
      <c r="H114" s="14"/>
      <c r="I114" s="14" t="s">
        <v>9</v>
      </c>
      <c r="J114" s="14" t="s">
        <v>26</v>
      </c>
      <c r="K114" s="15">
        <v>41688.659918981481</v>
      </c>
      <c r="L114" s="10">
        <v>456193</v>
      </c>
      <c r="M114" s="10">
        <v>538036.21</v>
      </c>
      <c r="N114" s="10"/>
      <c r="O114" s="9"/>
      <c r="P114" s="62">
        <f t="shared" si="2"/>
        <v>538036.21</v>
      </c>
    </row>
    <row r="115" spans="1:16" x14ac:dyDescent="0.25">
      <c r="A115" s="96"/>
      <c r="B115" s="104">
        <v>0</v>
      </c>
      <c r="C115" s="104">
        <v>3</v>
      </c>
      <c r="D115" s="104" t="s">
        <v>202</v>
      </c>
      <c r="E115" s="14">
        <v>1</v>
      </c>
      <c r="F115" s="14">
        <v>404</v>
      </c>
      <c r="G115" s="57">
        <v>1404</v>
      </c>
      <c r="H115" s="14">
        <v>65.2</v>
      </c>
      <c r="I115" s="14" t="s">
        <v>9</v>
      </c>
      <c r="J115" s="14" t="s">
        <v>28</v>
      </c>
      <c r="K115" s="15">
        <v>42821.578715277778</v>
      </c>
      <c r="L115" s="10">
        <v>428210</v>
      </c>
      <c r="M115" s="10">
        <v>434698.54000000004</v>
      </c>
      <c r="N115" s="10"/>
      <c r="O115" s="9"/>
      <c r="P115" s="62">
        <f t="shared" si="2"/>
        <v>434698.54000000004</v>
      </c>
    </row>
    <row r="116" spans="1:16" x14ac:dyDescent="0.25">
      <c r="A116" s="96"/>
      <c r="B116" s="104">
        <v>0</v>
      </c>
      <c r="C116" s="104">
        <v>4</v>
      </c>
      <c r="D116" s="104" t="s">
        <v>203</v>
      </c>
      <c r="E116" s="14">
        <v>1</v>
      </c>
      <c r="F116" s="14">
        <v>407</v>
      </c>
      <c r="G116" s="57">
        <v>1407</v>
      </c>
      <c r="H116" s="14"/>
      <c r="I116" s="14" t="s">
        <v>9</v>
      </c>
      <c r="J116" s="14" t="s">
        <v>29</v>
      </c>
      <c r="K116" s="15">
        <v>41688.660601851851</v>
      </c>
      <c r="L116" s="10">
        <v>463035</v>
      </c>
      <c r="M116" s="10">
        <v>508409.06000000006</v>
      </c>
      <c r="N116" s="10"/>
      <c r="O116" s="9"/>
      <c r="P116" s="62">
        <f t="shared" si="2"/>
        <v>508409.06000000006</v>
      </c>
    </row>
    <row r="117" spans="1:16" x14ac:dyDescent="0.25">
      <c r="A117" s="96"/>
      <c r="B117" s="104">
        <v>149858.95000000001</v>
      </c>
      <c r="C117" s="104">
        <v>0</v>
      </c>
      <c r="D117" s="104" t="s">
        <v>142</v>
      </c>
      <c r="E117" s="14">
        <v>1</v>
      </c>
      <c r="F117" s="14">
        <v>408</v>
      </c>
      <c r="G117" s="57">
        <v>1408</v>
      </c>
      <c r="H117" s="14"/>
      <c r="I117" s="14" t="s">
        <v>9</v>
      </c>
      <c r="J117" s="14" t="s">
        <v>30</v>
      </c>
      <c r="K117" s="15">
        <v>43083.724039351851</v>
      </c>
      <c r="L117" s="10">
        <v>381200</v>
      </c>
      <c r="M117" s="10">
        <v>381200</v>
      </c>
      <c r="N117" s="10"/>
      <c r="O117" s="9"/>
      <c r="P117" s="62">
        <f t="shared" si="2"/>
        <v>381200</v>
      </c>
    </row>
    <row r="118" spans="1:16" x14ac:dyDescent="0.25">
      <c r="A118" s="96"/>
      <c r="B118" s="104">
        <v>0</v>
      </c>
      <c r="C118" s="104">
        <v>4</v>
      </c>
      <c r="D118" s="104" t="s">
        <v>203</v>
      </c>
      <c r="E118" s="14">
        <v>1</v>
      </c>
      <c r="F118" s="14">
        <v>507</v>
      </c>
      <c r="G118" s="57">
        <v>1507</v>
      </c>
      <c r="H118" s="14"/>
      <c r="I118" s="14" t="s">
        <v>9</v>
      </c>
      <c r="J118" s="14" t="s">
        <v>32</v>
      </c>
      <c r="K118" s="15">
        <v>42891.714629629627</v>
      </c>
      <c r="L118" s="10">
        <v>453264</v>
      </c>
      <c r="M118" s="10">
        <v>460101.9</v>
      </c>
      <c r="N118" s="10"/>
      <c r="O118" s="9"/>
      <c r="P118" s="62">
        <f t="shared" si="2"/>
        <v>460101.9</v>
      </c>
    </row>
    <row r="119" spans="1:16" x14ac:dyDescent="0.25">
      <c r="A119" s="96"/>
      <c r="B119" s="104">
        <v>151524.04</v>
      </c>
      <c r="C119" s="104">
        <v>7</v>
      </c>
      <c r="D119" s="104" t="s">
        <v>206</v>
      </c>
      <c r="E119" s="14">
        <v>1</v>
      </c>
      <c r="F119" s="14">
        <v>508</v>
      </c>
      <c r="G119" s="57">
        <v>1508</v>
      </c>
      <c r="H119" s="14"/>
      <c r="I119" s="14" t="s">
        <v>9</v>
      </c>
      <c r="J119" s="14" t="s">
        <v>33</v>
      </c>
      <c r="K119" s="15">
        <v>42934.443738425929</v>
      </c>
      <c r="L119" s="10">
        <v>491044.12</v>
      </c>
      <c r="M119" s="10">
        <v>491044.12</v>
      </c>
      <c r="N119" s="10"/>
      <c r="O119" s="9"/>
      <c r="P119" s="62">
        <f t="shared" si="2"/>
        <v>491044.12</v>
      </c>
    </row>
    <row r="120" spans="1:16" x14ac:dyDescent="0.25">
      <c r="A120" s="96"/>
      <c r="B120" s="104">
        <v>0</v>
      </c>
      <c r="C120" s="104">
        <v>3</v>
      </c>
      <c r="D120" s="104" t="s">
        <v>202</v>
      </c>
      <c r="E120" s="14">
        <v>1</v>
      </c>
      <c r="F120" s="14">
        <v>604</v>
      </c>
      <c r="G120" s="57">
        <v>1604</v>
      </c>
      <c r="H120" s="14">
        <v>65.2</v>
      </c>
      <c r="I120" s="14" t="s">
        <v>9</v>
      </c>
      <c r="J120" s="14" t="s">
        <v>34</v>
      </c>
      <c r="K120" s="15">
        <v>41969.7815162037</v>
      </c>
      <c r="L120" s="10">
        <v>417686</v>
      </c>
      <c r="M120" s="10">
        <v>460032.22999999992</v>
      </c>
      <c r="N120" s="10"/>
      <c r="O120" s="9"/>
      <c r="P120" s="62">
        <f t="shared" si="2"/>
        <v>460032.22999999992</v>
      </c>
    </row>
    <row r="121" spans="1:16" x14ac:dyDescent="0.25">
      <c r="A121" s="96"/>
      <c r="B121" s="104">
        <v>201477.03</v>
      </c>
      <c r="C121" s="104">
        <v>6</v>
      </c>
      <c r="D121" s="104" t="s">
        <v>205</v>
      </c>
      <c r="E121" s="14">
        <v>1</v>
      </c>
      <c r="F121" s="14">
        <v>606</v>
      </c>
      <c r="G121" s="57">
        <v>1606</v>
      </c>
      <c r="H121" s="14">
        <v>77.67</v>
      </c>
      <c r="I121" s="14" t="s">
        <v>9</v>
      </c>
      <c r="J121" s="14" t="s">
        <v>35</v>
      </c>
      <c r="K121" s="15">
        <v>41922.362187500003</v>
      </c>
      <c r="L121" s="10">
        <v>577041</v>
      </c>
      <c r="M121" s="10">
        <v>624202.65</v>
      </c>
      <c r="N121" s="10"/>
      <c r="O121" s="9"/>
      <c r="P121" s="62">
        <f t="shared" si="2"/>
        <v>624202.65</v>
      </c>
    </row>
    <row r="122" spans="1:16" x14ac:dyDescent="0.25">
      <c r="A122" s="96"/>
      <c r="B122" s="104">
        <v>0</v>
      </c>
      <c r="C122" s="104">
        <v>4</v>
      </c>
      <c r="D122" s="104" t="s">
        <v>203</v>
      </c>
      <c r="E122" s="14">
        <v>1</v>
      </c>
      <c r="F122" s="14">
        <v>607</v>
      </c>
      <c r="G122" s="57">
        <v>1607</v>
      </c>
      <c r="H122" s="14"/>
      <c r="I122" s="14" t="s">
        <v>9</v>
      </c>
      <c r="J122" s="14" t="s">
        <v>36</v>
      </c>
      <c r="K122" s="15">
        <v>42891.719097222223</v>
      </c>
      <c r="L122" s="10">
        <v>400060</v>
      </c>
      <c r="M122" s="10">
        <v>410537.12</v>
      </c>
      <c r="N122" s="10"/>
      <c r="O122" s="9"/>
      <c r="P122" s="62">
        <f t="shared" si="2"/>
        <v>410537.12</v>
      </c>
    </row>
    <row r="123" spans="1:16" x14ac:dyDescent="0.25">
      <c r="A123" s="96"/>
      <c r="B123" s="104">
        <v>316368.89</v>
      </c>
      <c r="C123" s="104">
        <v>0</v>
      </c>
      <c r="D123" s="104" t="s">
        <v>142</v>
      </c>
      <c r="E123" s="14">
        <v>1</v>
      </c>
      <c r="F123" s="14">
        <v>702</v>
      </c>
      <c r="G123" s="52">
        <v>1702</v>
      </c>
      <c r="H123" s="14">
        <v>77.67</v>
      </c>
      <c r="I123" s="14" t="s">
        <v>20</v>
      </c>
      <c r="J123" s="3"/>
      <c r="K123" s="15"/>
      <c r="L123" s="10"/>
      <c r="M123" s="9"/>
      <c r="N123" s="9"/>
      <c r="O123" s="9"/>
      <c r="P123" s="62">
        <f t="shared" si="2"/>
        <v>0</v>
      </c>
    </row>
    <row r="124" spans="1:16" x14ac:dyDescent="0.25">
      <c r="A124" s="96"/>
      <c r="B124" s="104">
        <v>256425.31</v>
      </c>
      <c r="C124" s="104">
        <v>6</v>
      </c>
      <c r="D124" s="104" t="s">
        <v>205</v>
      </c>
      <c r="E124" s="14">
        <v>1</v>
      </c>
      <c r="F124" s="14">
        <v>704</v>
      </c>
      <c r="G124" s="57">
        <v>1704</v>
      </c>
      <c r="H124" s="14">
        <v>65.2</v>
      </c>
      <c r="I124" s="14" t="s">
        <v>9</v>
      </c>
      <c r="J124" s="14" t="s">
        <v>37</v>
      </c>
      <c r="K124" s="15">
        <v>41688.660775462966</v>
      </c>
      <c r="L124" s="10">
        <v>586095</v>
      </c>
      <c r="M124" s="10">
        <v>636366.96000000008</v>
      </c>
      <c r="N124" s="10"/>
      <c r="O124" s="9"/>
      <c r="P124" s="62">
        <f t="shared" si="2"/>
        <v>636366.96000000008</v>
      </c>
    </row>
    <row r="125" spans="1:16" x14ac:dyDescent="0.25">
      <c r="A125" s="96"/>
      <c r="B125" s="104">
        <v>0</v>
      </c>
      <c r="C125" s="104">
        <v>3</v>
      </c>
      <c r="D125" s="104" t="s">
        <v>202</v>
      </c>
      <c r="E125" s="14">
        <v>2</v>
      </c>
      <c r="F125" s="14">
        <v>102</v>
      </c>
      <c r="G125" s="57">
        <v>2102</v>
      </c>
      <c r="H125" s="14"/>
      <c r="I125" s="14" t="s">
        <v>9</v>
      </c>
      <c r="J125" s="14" t="s">
        <v>38</v>
      </c>
      <c r="K125" s="15">
        <v>41807.468159722222</v>
      </c>
      <c r="L125" s="10">
        <v>472850</v>
      </c>
      <c r="M125" s="10">
        <v>529109.47</v>
      </c>
      <c r="N125" s="10"/>
      <c r="O125" s="9"/>
      <c r="P125" s="62">
        <f t="shared" si="2"/>
        <v>529109.47</v>
      </c>
    </row>
    <row r="126" spans="1:16" x14ac:dyDescent="0.25">
      <c r="A126" s="96"/>
      <c r="B126" s="104">
        <v>326732.73</v>
      </c>
      <c r="C126" s="104">
        <v>6</v>
      </c>
      <c r="D126" s="104" t="s">
        <v>205</v>
      </c>
      <c r="E126" s="14">
        <v>2</v>
      </c>
      <c r="F126" s="14">
        <v>103</v>
      </c>
      <c r="G126" s="57">
        <v>2103</v>
      </c>
      <c r="H126" s="14"/>
      <c r="I126" s="14" t="s">
        <v>9</v>
      </c>
      <c r="J126" s="14" t="s">
        <v>39</v>
      </c>
      <c r="K126" s="15">
        <v>43242.433344907404</v>
      </c>
      <c r="L126" s="10">
        <v>351140</v>
      </c>
      <c r="M126" s="10">
        <v>351140</v>
      </c>
      <c r="N126" s="10"/>
      <c r="O126" s="9"/>
      <c r="P126" s="62">
        <f t="shared" si="2"/>
        <v>351140</v>
      </c>
    </row>
    <row r="127" spans="1:16" x14ac:dyDescent="0.25">
      <c r="A127" s="96"/>
      <c r="B127" s="104">
        <v>0</v>
      </c>
      <c r="C127" s="104">
        <v>3</v>
      </c>
      <c r="D127" s="104" t="s">
        <v>202</v>
      </c>
      <c r="E127" s="14">
        <v>2</v>
      </c>
      <c r="F127" s="14">
        <v>105</v>
      </c>
      <c r="G127" s="57">
        <v>2105</v>
      </c>
      <c r="H127" s="14"/>
      <c r="I127" s="14" t="s">
        <v>9</v>
      </c>
      <c r="J127" s="14" t="s">
        <v>41</v>
      </c>
      <c r="K127" s="15">
        <v>42040.405289351853</v>
      </c>
      <c r="L127" s="10">
        <v>478042</v>
      </c>
      <c r="M127" s="10">
        <v>529780.65</v>
      </c>
      <c r="N127" s="10"/>
      <c r="O127" s="9"/>
      <c r="P127" s="62">
        <f t="shared" si="2"/>
        <v>529780.65</v>
      </c>
    </row>
    <row r="128" spans="1:16" x14ac:dyDescent="0.25">
      <c r="A128" s="96"/>
      <c r="B128" s="104">
        <v>0</v>
      </c>
      <c r="C128" s="104">
        <v>2</v>
      </c>
      <c r="D128" s="104" t="s">
        <v>201</v>
      </c>
      <c r="E128" s="14">
        <v>2</v>
      </c>
      <c r="F128" s="14">
        <v>204</v>
      </c>
      <c r="G128" s="57">
        <v>2204</v>
      </c>
      <c r="H128" s="14"/>
      <c r="I128" s="14" t="s">
        <v>9</v>
      </c>
      <c r="J128" s="14" t="s">
        <v>43</v>
      </c>
      <c r="K128" s="15">
        <v>41961.640949074077</v>
      </c>
      <c r="L128" s="10">
        <v>436141</v>
      </c>
      <c r="M128" s="10">
        <v>498363.51</v>
      </c>
      <c r="N128" s="10"/>
      <c r="O128" s="9"/>
      <c r="P128" s="62">
        <f t="shared" si="2"/>
        <v>498363.51</v>
      </c>
    </row>
    <row r="129" spans="1:16" x14ac:dyDescent="0.25">
      <c r="A129" s="96"/>
      <c r="B129" s="104">
        <v>184826.03</v>
      </c>
      <c r="C129" s="104">
        <v>0</v>
      </c>
      <c r="D129" s="104" t="s">
        <v>142</v>
      </c>
      <c r="E129" s="14">
        <v>2</v>
      </c>
      <c r="F129" s="14">
        <v>205</v>
      </c>
      <c r="G129" s="52">
        <v>2205</v>
      </c>
      <c r="H129" s="14"/>
      <c r="I129" s="14" t="s">
        <v>20</v>
      </c>
      <c r="J129" s="3"/>
      <c r="K129" s="15"/>
      <c r="L129" s="10"/>
      <c r="M129" s="9"/>
      <c r="N129" s="9"/>
      <c r="O129" s="9"/>
      <c r="P129" s="62">
        <f t="shared" si="2"/>
        <v>0</v>
      </c>
    </row>
    <row r="130" spans="1:16" x14ac:dyDescent="0.25">
      <c r="A130" s="96"/>
      <c r="B130" s="104">
        <v>0</v>
      </c>
      <c r="C130" s="104">
        <v>3</v>
      </c>
      <c r="D130" s="104" t="s">
        <v>202</v>
      </c>
      <c r="E130" s="14">
        <v>2</v>
      </c>
      <c r="F130" s="14">
        <v>207</v>
      </c>
      <c r="G130" s="57">
        <v>2207</v>
      </c>
      <c r="H130" s="14"/>
      <c r="I130" s="14" t="s">
        <v>9</v>
      </c>
      <c r="J130" s="14" t="s">
        <v>44</v>
      </c>
      <c r="K130" s="15">
        <v>41689.365046296298</v>
      </c>
      <c r="L130" s="10">
        <v>444420</v>
      </c>
      <c r="M130" s="10">
        <v>528585.07999999996</v>
      </c>
      <c r="N130" s="10"/>
      <c r="O130" s="9"/>
      <c r="P130" s="62">
        <f t="shared" si="2"/>
        <v>528585.07999999996</v>
      </c>
    </row>
    <row r="131" spans="1:16" x14ac:dyDescent="0.25">
      <c r="A131" s="96"/>
      <c r="B131" s="104">
        <v>459059.6</v>
      </c>
      <c r="C131" s="104">
        <v>6</v>
      </c>
      <c r="D131" s="104" t="s">
        <v>205</v>
      </c>
      <c r="E131" s="14">
        <v>2</v>
      </c>
      <c r="F131" s="14">
        <v>301</v>
      </c>
      <c r="G131" s="57">
        <v>2301</v>
      </c>
      <c r="H131" s="14"/>
      <c r="I131" s="14" t="s">
        <v>9</v>
      </c>
      <c r="J131" s="14" t="s">
        <v>46</v>
      </c>
      <c r="K131" s="15">
        <v>41689.354074074072</v>
      </c>
      <c r="L131" s="10">
        <v>554676</v>
      </c>
      <c r="M131" s="10">
        <v>621232.73</v>
      </c>
      <c r="N131" s="10"/>
      <c r="O131" s="9"/>
      <c r="P131" s="62">
        <f t="shared" si="2"/>
        <v>621232.73</v>
      </c>
    </row>
    <row r="132" spans="1:16" x14ac:dyDescent="0.25">
      <c r="A132" s="96"/>
      <c r="B132" s="104">
        <v>191486.43</v>
      </c>
      <c r="C132" s="104">
        <v>0</v>
      </c>
      <c r="D132" s="104" t="s">
        <v>142</v>
      </c>
      <c r="E132" s="14">
        <v>2</v>
      </c>
      <c r="F132" s="14">
        <v>302</v>
      </c>
      <c r="G132" s="52">
        <v>2302</v>
      </c>
      <c r="H132" s="14"/>
      <c r="I132" s="14" t="s">
        <v>20</v>
      </c>
      <c r="J132" s="3"/>
      <c r="K132" s="15"/>
      <c r="L132" s="10"/>
      <c r="M132" s="9"/>
      <c r="N132" s="9"/>
      <c r="O132" s="9"/>
      <c r="P132" s="62">
        <f t="shared" si="2"/>
        <v>0</v>
      </c>
    </row>
    <row r="133" spans="1:16" x14ac:dyDescent="0.25">
      <c r="A133" s="96"/>
      <c r="B133" s="104">
        <v>0</v>
      </c>
      <c r="C133" s="104">
        <v>4</v>
      </c>
      <c r="D133" s="104" t="s">
        <v>203</v>
      </c>
      <c r="E133" s="14">
        <v>2</v>
      </c>
      <c r="F133" s="14">
        <v>303</v>
      </c>
      <c r="G133" s="57">
        <v>2303</v>
      </c>
      <c r="H133" s="14"/>
      <c r="I133" s="14" t="s">
        <v>9</v>
      </c>
      <c r="J133" s="14" t="s">
        <v>47</v>
      </c>
      <c r="K133" s="15">
        <v>41689.354305555556</v>
      </c>
      <c r="L133" s="10">
        <v>396506</v>
      </c>
      <c r="M133" s="10">
        <v>424914.72000000009</v>
      </c>
      <c r="N133" s="10"/>
      <c r="O133" s="9"/>
      <c r="P133" s="62">
        <f t="shared" ref="P133:P155" si="3">SUM(M133,N133,O133)</f>
        <v>424914.72000000009</v>
      </c>
    </row>
    <row r="134" spans="1:16" x14ac:dyDescent="0.25">
      <c r="A134" s="96"/>
      <c r="B134" s="104">
        <v>0</v>
      </c>
      <c r="C134" s="104">
        <v>4</v>
      </c>
      <c r="D134" s="104" t="s">
        <v>203</v>
      </c>
      <c r="E134" s="14">
        <v>2</v>
      </c>
      <c r="F134" s="14">
        <v>402</v>
      </c>
      <c r="G134" s="52">
        <v>2402</v>
      </c>
      <c r="H134" s="14"/>
      <c r="I134" s="14" t="s">
        <v>9</v>
      </c>
      <c r="J134" s="3" t="s">
        <v>50</v>
      </c>
      <c r="K134" s="15">
        <v>42891.715763888889</v>
      </c>
      <c r="L134" s="10">
        <v>506100</v>
      </c>
      <c r="M134" s="9">
        <v>506100</v>
      </c>
      <c r="N134" s="9"/>
      <c r="O134" s="9"/>
      <c r="P134" s="62">
        <f t="shared" si="3"/>
        <v>506100</v>
      </c>
    </row>
    <row r="135" spans="1:16" x14ac:dyDescent="0.25">
      <c r="A135" s="96"/>
      <c r="B135" s="104">
        <v>0</v>
      </c>
      <c r="C135" s="104">
        <v>3</v>
      </c>
      <c r="D135" s="104" t="s">
        <v>202</v>
      </c>
      <c r="E135" s="14">
        <v>2</v>
      </c>
      <c r="F135" s="14">
        <v>403</v>
      </c>
      <c r="G135" s="52">
        <v>2403</v>
      </c>
      <c r="H135" s="14"/>
      <c r="I135" s="14" t="s">
        <v>9</v>
      </c>
      <c r="J135" s="3" t="s">
        <v>51</v>
      </c>
      <c r="K135" s="15">
        <v>41689.355370370373</v>
      </c>
      <c r="L135" s="10">
        <v>405025</v>
      </c>
      <c r="M135" s="9">
        <v>480846.39</v>
      </c>
      <c r="N135" s="9"/>
      <c r="O135" s="9"/>
      <c r="P135" s="62">
        <f t="shared" si="3"/>
        <v>480846.39</v>
      </c>
    </row>
    <row r="136" spans="1:16" x14ac:dyDescent="0.25">
      <c r="A136" s="96"/>
      <c r="B136" s="104">
        <v>463690.75</v>
      </c>
      <c r="C136" s="104">
        <v>6</v>
      </c>
      <c r="D136" s="104" t="s">
        <v>205</v>
      </c>
      <c r="E136" s="14">
        <v>2</v>
      </c>
      <c r="F136" s="14">
        <v>502</v>
      </c>
      <c r="G136" s="52">
        <v>2502</v>
      </c>
      <c r="H136" s="14"/>
      <c r="I136" s="14" t="s">
        <v>9</v>
      </c>
      <c r="J136" s="3" t="s">
        <v>53</v>
      </c>
      <c r="K136" s="15">
        <v>41810.457395833335</v>
      </c>
      <c r="L136" s="10">
        <v>543210</v>
      </c>
      <c r="M136" s="9">
        <v>624867.77</v>
      </c>
      <c r="N136" s="9"/>
      <c r="O136" s="9"/>
      <c r="P136" s="62">
        <f t="shared" si="3"/>
        <v>624867.77</v>
      </c>
    </row>
    <row r="137" spans="1:16" x14ac:dyDescent="0.25">
      <c r="A137" s="96"/>
      <c r="B137" s="104">
        <v>209705.05</v>
      </c>
      <c r="C137" s="104">
        <v>6</v>
      </c>
      <c r="D137" s="104" t="s">
        <v>205</v>
      </c>
      <c r="E137" s="14">
        <v>2</v>
      </c>
      <c r="F137" s="14">
        <v>604</v>
      </c>
      <c r="G137" s="52">
        <v>2604</v>
      </c>
      <c r="H137" s="14"/>
      <c r="I137" s="14" t="s">
        <v>9</v>
      </c>
      <c r="J137" s="3" t="s">
        <v>58</v>
      </c>
      <c r="K137" s="15">
        <v>41767.733460648145</v>
      </c>
      <c r="L137" s="10">
        <v>437716</v>
      </c>
      <c r="M137" s="9">
        <v>481367.24</v>
      </c>
      <c r="N137" s="9"/>
      <c r="O137" s="9"/>
      <c r="P137" s="62">
        <f t="shared" si="3"/>
        <v>481367.24</v>
      </c>
    </row>
    <row r="138" spans="1:16" x14ac:dyDescent="0.25">
      <c r="A138" s="96"/>
      <c r="B138" s="104">
        <v>326359.49</v>
      </c>
      <c r="C138" s="104">
        <v>0</v>
      </c>
      <c r="D138" s="104" t="s">
        <v>142</v>
      </c>
      <c r="E138" s="14">
        <v>2</v>
      </c>
      <c r="F138" s="14">
        <v>702</v>
      </c>
      <c r="G138" s="52">
        <v>2702</v>
      </c>
      <c r="H138" s="14"/>
      <c r="I138" s="14" t="s">
        <v>20</v>
      </c>
      <c r="J138" s="3"/>
      <c r="K138" s="15"/>
      <c r="L138" s="10"/>
      <c r="M138" s="9"/>
      <c r="N138" s="9"/>
      <c r="O138" s="9"/>
      <c r="P138" s="62">
        <f t="shared" si="3"/>
        <v>0</v>
      </c>
    </row>
    <row r="139" spans="1:16" x14ac:dyDescent="0.25">
      <c r="A139" s="96"/>
      <c r="B139" s="104">
        <v>0</v>
      </c>
      <c r="C139" s="104">
        <v>3</v>
      </c>
      <c r="D139" s="104" t="s">
        <v>202</v>
      </c>
      <c r="E139" s="14">
        <v>2</v>
      </c>
      <c r="F139" s="14">
        <v>703</v>
      </c>
      <c r="G139" s="52">
        <v>2703</v>
      </c>
      <c r="H139" s="14"/>
      <c r="I139" s="14" t="s">
        <v>9</v>
      </c>
      <c r="J139" s="3" t="s">
        <v>59</v>
      </c>
      <c r="K139" s="15">
        <v>41996.66337962963</v>
      </c>
      <c r="L139" s="10">
        <v>653356.04</v>
      </c>
      <c r="M139" s="9">
        <v>740768.23</v>
      </c>
      <c r="N139" s="9"/>
      <c r="O139" s="9"/>
      <c r="P139" s="62">
        <f t="shared" si="3"/>
        <v>740768.23</v>
      </c>
    </row>
    <row r="140" spans="1:16" x14ac:dyDescent="0.25">
      <c r="A140" s="96"/>
      <c r="B140" s="104">
        <v>321364.19</v>
      </c>
      <c r="C140" s="104">
        <v>0</v>
      </c>
      <c r="D140" s="104" t="s">
        <v>142</v>
      </c>
      <c r="E140" s="14">
        <v>2</v>
      </c>
      <c r="F140" s="14">
        <v>705</v>
      </c>
      <c r="G140" s="52">
        <v>2705</v>
      </c>
      <c r="H140" s="14"/>
      <c r="I140" s="14" t="s">
        <v>20</v>
      </c>
      <c r="J140" s="3"/>
      <c r="K140" s="15"/>
      <c r="L140" s="10"/>
      <c r="M140" s="9"/>
      <c r="N140" s="9"/>
      <c r="O140" s="9"/>
      <c r="P140" s="62">
        <f t="shared" si="3"/>
        <v>0</v>
      </c>
    </row>
    <row r="141" spans="1:16" x14ac:dyDescent="0.25">
      <c r="A141" s="96"/>
      <c r="B141" s="104">
        <v>0</v>
      </c>
      <c r="C141" s="104">
        <v>3</v>
      </c>
      <c r="D141" s="104" t="s">
        <v>202</v>
      </c>
      <c r="E141" s="14">
        <v>3</v>
      </c>
      <c r="F141" s="14">
        <v>101</v>
      </c>
      <c r="G141" s="52">
        <v>3101</v>
      </c>
      <c r="H141" s="14"/>
      <c r="I141" s="14" t="s">
        <v>9</v>
      </c>
      <c r="J141" s="3" t="s">
        <v>60</v>
      </c>
      <c r="K141" s="15">
        <v>41689.356145833335</v>
      </c>
      <c r="L141" s="10">
        <v>521894</v>
      </c>
      <c r="M141" s="9">
        <v>622615.82999999996</v>
      </c>
      <c r="N141" s="9"/>
      <c r="O141" s="9"/>
      <c r="P141" s="62">
        <f t="shared" si="3"/>
        <v>622615.82999999996</v>
      </c>
    </row>
    <row r="142" spans="1:16" x14ac:dyDescent="0.25">
      <c r="A142" s="96"/>
      <c r="B142" s="104">
        <v>443015.37</v>
      </c>
      <c r="C142" s="104">
        <v>6</v>
      </c>
      <c r="D142" s="104" t="s">
        <v>205</v>
      </c>
      <c r="E142" s="14">
        <v>3</v>
      </c>
      <c r="F142" s="14">
        <v>102</v>
      </c>
      <c r="G142" s="52">
        <v>3102</v>
      </c>
      <c r="H142" s="14"/>
      <c r="I142" s="14" t="s">
        <v>9</v>
      </c>
      <c r="J142" s="3" t="s">
        <v>61</v>
      </c>
      <c r="K142" s="15">
        <v>41751.644432870373</v>
      </c>
      <c r="L142" s="10">
        <v>514620</v>
      </c>
      <c r="M142" s="9">
        <v>579804.21</v>
      </c>
      <c r="N142" s="9"/>
      <c r="O142" s="9"/>
      <c r="P142" s="62">
        <f t="shared" si="3"/>
        <v>579804.21</v>
      </c>
    </row>
    <row r="143" spans="1:16" x14ac:dyDescent="0.25">
      <c r="A143" s="96"/>
      <c r="B143" s="104">
        <v>0</v>
      </c>
      <c r="C143" s="104">
        <v>3</v>
      </c>
      <c r="D143" s="104" t="s">
        <v>202</v>
      </c>
      <c r="E143" s="14">
        <v>3</v>
      </c>
      <c r="F143" s="14">
        <v>103</v>
      </c>
      <c r="G143" s="52">
        <v>3103</v>
      </c>
      <c r="H143" s="14"/>
      <c r="I143" s="14" t="s">
        <v>9</v>
      </c>
      <c r="J143" s="3" t="s">
        <v>62</v>
      </c>
      <c r="K143" s="15">
        <v>41689.356458333335</v>
      </c>
      <c r="L143" s="10">
        <v>394786</v>
      </c>
      <c r="M143" s="9">
        <v>444133.1</v>
      </c>
      <c r="N143" s="9"/>
      <c r="O143" s="9"/>
      <c r="P143" s="62">
        <f t="shared" si="3"/>
        <v>444133.1</v>
      </c>
    </row>
    <row r="144" spans="1:16" x14ac:dyDescent="0.25">
      <c r="A144" s="96"/>
      <c r="B144" s="104">
        <v>0</v>
      </c>
      <c r="C144" s="104">
        <v>4</v>
      </c>
      <c r="D144" s="104" t="s">
        <v>203</v>
      </c>
      <c r="E144" s="14">
        <v>3</v>
      </c>
      <c r="F144" s="14">
        <v>104</v>
      </c>
      <c r="G144" s="52">
        <v>3104</v>
      </c>
      <c r="H144" s="14"/>
      <c r="I144" s="14" t="s">
        <v>9</v>
      </c>
      <c r="J144" s="3" t="s">
        <v>63</v>
      </c>
      <c r="K144" s="15">
        <v>42276.426041666666</v>
      </c>
      <c r="L144" s="10">
        <v>434037</v>
      </c>
      <c r="M144" s="9">
        <v>468870.63999999996</v>
      </c>
      <c r="N144" s="9"/>
      <c r="O144" s="9"/>
      <c r="P144" s="62">
        <f t="shared" si="3"/>
        <v>468870.63999999996</v>
      </c>
    </row>
    <row r="145" spans="1:16" x14ac:dyDescent="0.25">
      <c r="A145" s="96"/>
      <c r="B145" s="104">
        <v>0</v>
      </c>
      <c r="C145" s="104">
        <v>4</v>
      </c>
      <c r="D145" s="104" t="s">
        <v>203</v>
      </c>
      <c r="E145" s="14">
        <v>3</v>
      </c>
      <c r="F145" s="14">
        <v>203</v>
      </c>
      <c r="G145" s="52">
        <v>3203</v>
      </c>
      <c r="H145" s="14"/>
      <c r="I145" s="14" t="s">
        <v>9</v>
      </c>
      <c r="J145" s="3" t="s">
        <v>67</v>
      </c>
      <c r="K145" s="15">
        <v>41689.357557870368</v>
      </c>
      <c r="L145" s="10">
        <v>388453</v>
      </c>
      <c r="M145" s="9">
        <v>458816.16</v>
      </c>
      <c r="N145" s="9"/>
      <c r="O145" s="9"/>
      <c r="P145" s="62">
        <f t="shared" si="3"/>
        <v>458816.16</v>
      </c>
    </row>
    <row r="146" spans="1:16" x14ac:dyDescent="0.25">
      <c r="A146" s="96"/>
      <c r="B146" s="104">
        <v>0</v>
      </c>
      <c r="C146" s="104">
        <v>3</v>
      </c>
      <c r="D146" s="104" t="s">
        <v>202</v>
      </c>
      <c r="E146" s="14">
        <v>3</v>
      </c>
      <c r="F146" s="14">
        <v>204</v>
      </c>
      <c r="G146" s="52">
        <v>3204</v>
      </c>
      <c r="H146" s="14">
        <v>60.24</v>
      </c>
      <c r="I146" s="14" t="s">
        <v>9</v>
      </c>
      <c r="J146" s="3" t="s">
        <v>68</v>
      </c>
      <c r="K146" s="15">
        <v>43200.633900462963</v>
      </c>
      <c r="L146" s="10">
        <v>344148</v>
      </c>
      <c r="M146" s="9">
        <v>344698</v>
      </c>
      <c r="N146" s="9"/>
      <c r="O146" s="9"/>
      <c r="P146" s="62">
        <f t="shared" si="3"/>
        <v>344698</v>
      </c>
    </row>
    <row r="147" spans="1:16" x14ac:dyDescent="0.25">
      <c r="A147" s="96"/>
      <c r="B147" s="104">
        <v>0</v>
      </c>
      <c r="C147" s="104">
        <v>4</v>
      </c>
      <c r="D147" s="104" t="s">
        <v>203</v>
      </c>
      <c r="E147" s="14">
        <v>3</v>
      </c>
      <c r="F147" s="14">
        <v>207</v>
      </c>
      <c r="G147" s="52">
        <v>3207</v>
      </c>
      <c r="H147" s="14"/>
      <c r="I147" s="14" t="s">
        <v>9</v>
      </c>
      <c r="J147" s="3" t="s">
        <v>70</v>
      </c>
      <c r="K147" s="15">
        <v>41689.358263888891</v>
      </c>
      <c r="L147" s="10">
        <v>456115</v>
      </c>
      <c r="M147" s="9">
        <v>553506.59</v>
      </c>
      <c r="N147" s="9"/>
      <c r="O147" s="9"/>
      <c r="P147" s="62">
        <f t="shared" si="3"/>
        <v>553506.59</v>
      </c>
    </row>
    <row r="148" spans="1:16" x14ac:dyDescent="0.25">
      <c r="A148" s="96"/>
      <c r="B148" s="104">
        <v>0</v>
      </c>
      <c r="C148" s="104">
        <v>3</v>
      </c>
      <c r="D148" s="104" t="s">
        <v>202</v>
      </c>
      <c r="E148" s="14">
        <v>3</v>
      </c>
      <c r="F148" s="14">
        <v>301</v>
      </c>
      <c r="G148" s="52">
        <v>3301</v>
      </c>
      <c r="H148" s="14"/>
      <c r="I148" s="14" t="s">
        <v>9</v>
      </c>
      <c r="J148" s="3" t="s">
        <v>72</v>
      </c>
      <c r="K148" s="15">
        <v>41969.793958333335</v>
      </c>
      <c r="L148" s="10">
        <v>504882</v>
      </c>
      <c r="M148" s="9">
        <v>565112.9</v>
      </c>
      <c r="N148" s="9"/>
      <c r="O148" s="9"/>
      <c r="P148" s="62">
        <f t="shared" si="3"/>
        <v>565112.9</v>
      </c>
    </row>
    <row r="149" spans="1:16" x14ac:dyDescent="0.25">
      <c r="A149" s="96"/>
      <c r="B149" s="104">
        <v>191486.43</v>
      </c>
      <c r="C149" s="104">
        <v>0</v>
      </c>
      <c r="D149" s="104" t="s">
        <v>142</v>
      </c>
      <c r="E149" s="14">
        <v>3</v>
      </c>
      <c r="F149" s="14">
        <v>302</v>
      </c>
      <c r="G149" s="52">
        <v>3302</v>
      </c>
      <c r="H149" s="14"/>
      <c r="I149" s="14" t="s">
        <v>20</v>
      </c>
      <c r="J149" s="3"/>
      <c r="K149" s="15"/>
      <c r="L149" s="10"/>
      <c r="M149" s="9"/>
      <c r="N149" s="9"/>
      <c r="O149" s="9"/>
      <c r="P149" s="62">
        <f t="shared" si="3"/>
        <v>0</v>
      </c>
    </row>
    <row r="150" spans="1:16" x14ac:dyDescent="0.25">
      <c r="A150" s="96"/>
      <c r="B150" s="104">
        <v>269379.03999999998</v>
      </c>
      <c r="C150" s="104">
        <v>6</v>
      </c>
      <c r="D150" s="104" t="s">
        <v>205</v>
      </c>
      <c r="E150" s="14">
        <v>3</v>
      </c>
      <c r="F150" s="14">
        <v>307</v>
      </c>
      <c r="G150" s="52">
        <v>3307</v>
      </c>
      <c r="H150" s="14"/>
      <c r="I150" s="14" t="s">
        <v>9</v>
      </c>
      <c r="J150" s="3" t="s">
        <v>74</v>
      </c>
      <c r="K150" s="15">
        <v>42866.75744212963</v>
      </c>
      <c r="L150" s="10">
        <v>461487.88</v>
      </c>
      <c r="M150" s="9">
        <v>461487.88</v>
      </c>
      <c r="N150" s="9"/>
      <c r="O150" s="9"/>
      <c r="P150" s="62">
        <f t="shared" si="3"/>
        <v>461487.88</v>
      </c>
    </row>
    <row r="151" spans="1:16" x14ac:dyDescent="0.25">
      <c r="A151" s="96"/>
      <c r="B151" s="104">
        <v>0</v>
      </c>
      <c r="C151" s="104">
        <v>4</v>
      </c>
      <c r="D151" s="104" t="s">
        <v>203</v>
      </c>
      <c r="E151" s="14">
        <v>3</v>
      </c>
      <c r="F151" s="14">
        <v>308</v>
      </c>
      <c r="G151" s="52">
        <v>3308</v>
      </c>
      <c r="H151" s="14"/>
      <c r="I151" s="14" t="s">
        <v>9</v>
      </c>
      <c r="J151" s="3" t="s">
        <v>75</v>
      </c>
      <c r="K151" s="15">
        <v>41689.359930555554</v>
      </c>
      <c r="L151" s="10">
        <v>445014</v>
      </c>
      <c r="M151" s="9">
        <v>495544.51999999984</v>
      </c>
      <c r="N151" s="9"/>
      <c r="O151" s="9"/>
      <c r="P151" s="62">
        <f t="shared" si="3"/>
        <v>495544.51999999984</v>
      </c>
    </row>
    <row r="152" spans="1:16" x14ac:dyDescent="0.25">
      <c r="A152" s="96"/>
      <c r="B152" s="104">
        <v>0</v>
      </c>
      <c r="C152" s="104">
        <v>4</v>
      </c>
      <c r="D152" s="104" t="s">
        <v>203</v>
      </c>
      <c r="E152" s="14">
        <v>3</v>
      </c>
      <c r="F152" s="14">
        <v>407</v>
      </c>
      <c r="G152" s="52">
        <v>3407</v>
      </c>
      <c r="H152" s="14"/>
      <c r="I152" s="14" t="s">
        <v>9</v>
      </c>
      <c r="J152" s="3" t="s">
        <v>78</v>
      </c>
      <c r="K152" s="15">
        <v>41708.754467592589</v>
      </c>
      <c r="L152" s="10">
        <v>458239</v>
      </c>
      <c r="M152" s="9">
        <v>521461.77999999997</v>
      </c>
      <c r="N152" s="9"/>
      <c r="O152" s="9"/>
      <c r="P152" s="62">
        <f t="shared" si="3"/>
        <v>521461.77999999997</v>
      </c>
    </row>
    <row r="153" spans="1:16" x14ac:dyDescent="0.25">
      <c r="A153" s="96"/>
      <c r="B153" s="104">
        <v>324694.39</v>
      </c>
      <c r="C153" s="104">
        <v>0</v>
      </c>
      <c r="D153" s="104" t="s">
        <v>142</v>
      </c>
      <c r="E153" s="14">
        <v>3</v>
      </c>
      <c r="F153" s="14">
        <v>501</v>
      </c>
      <c r="G153" s="52">
        <v>3501</v>
      </c>
      <c r="H153" s="14"/>
      <c r="I153" s="14" t="s">
        <v>20</v>
      </c>
      <c r="J153" s="3"/>
      <c r="K153" s="15"/>
      <c r="L153" s="10"/>
      <c r="M153" s="9"/>
      <c r="N153" s="9"/>
      <c r="O153" s="9"/>
      <c r="P153" s="62">
        <f t="shared" si="3"/>
        <v>0</v>
      </c>
    </row>
    <row r="154" spans="1:16" x14ac:dyDescent="0.25">
      <c r="A154" s="96"/>
      <c r="B154" s="104">
        <v>314703.78999999998</v>
      </c>
      <c r="C154" s="104">
        <v>0</v>
      </c>
      <c r="D154" s="104" t="s">
        <v>142</v>
      </c>
      <c r="E154" s="14">
        <v>3</v>
      </c>
      <c r="F154" s="14">
        <v>502</v>
      </c>
      <c r="G154" s="52">
        <v>3502</v>
      </c>
      <c r="H154" s="14"/>
      <c r="I154" s="14" t="s">
        <v>20</v>
      </c>
      <c r="J154" s="3"/>
      <c r="K154" s="15"/>
      <c r="L154" s="10"/>
      <c r="M154" s="9"/>
      <c r="N154" s="9"/>
      <c r="O154" s="9"/>
      <c r="P154" s="62">
        <f t="shared" si="3"/>
        <v>0</v>
      </c>
    </row>
    <row r="155" spans="1:16" x14ac:dyDescent="0.25">
      <c r="A155" s="96"/>
      <c r="B155" s="104">
        <v>309708.49</v>
      </c>
      <c r="C155" s="104">
        <v>0</v>
      </c>
      <c r="D155" s="104" t="s">
        <v>142</v>
      </c>
      <c r="E155" s="14">
        <v>3</v>
      </c>
      <c r="F155" s="14">
        <v>505</v>
      </c>
      <c r="G155" s="52">
        <v>3505</v>
      </c>
      <c r="H155" s="14"/>
      <c r="I155" s="14" t="s">
        <v>20</v>
      </c>
      <c r="J155" s="3"/>
      <c r="K155" s="15"/>
      <c r="L155" s="10"/>
      <c r="M155" s="9"/>
      <c r="N155" s="9"/>
      <c r="O155" s="9"/>
      <c r="P155" s="62">
        <f t="shared" si="3"/>
        <v>0</v>
      </c>
    </row>
    <row r="156" spans="1:16" x14ac:dyDescent="0.25">
      <c r="E156" s="16"/>
      <c r="F156" s="16"/>
      <c r="G156" s="16"/>
      <c r="I156" s="16"/>
      <c r="J156" s="16"/>
      <c r="K156" s="17"/>
      <c r="L156" s="11"/>
      <c r="M156" s="11"/>
      <c r="N156" s="56"/>
    </row>
    <row r="157" spans="1:16" x14ac:dyDescent="0.25">
      <c r="N157" s="56"/>
    </row>
    <row r="158" spans="1:16" x14ac:dyDescent="0.25">
      <c r="N158" s="56"/>
    </row>
    <row r="159" spans="1:16" x14ac:dyDescent="0.25">
      <c r="N159" s="56"/>
    </row>
    <row r="160" spans="1:16" x14ac:dyDescent="0.25">
      <c r="N160" s="56"/>
    </row>
    <row r="161" spans="14:14" x14ac:dyDescent="0.25">
      <c r="N161" s="56"/>
    </row>
    <row r="162" spans="14:14" x14ac:dyDescent="0.25">
      <c r="N162" s="56"/>
    </row>
    <row r="163" spans="14:14" x14ac:dyDescent="0.25">
      <c r="N163" s="56"/>
    </row>
    <row r="164" spans="14:14" x14ac:dyDescent="0.25">
      <c r="N164" s="56"/>
    </row>
    <row r="165" spans="14:14" x14ac:dyDescent="0.25">
      <c r="N165" s="56"/>
    </row>
    <row r="166" spans="14:14" x14ac:dyDescent="0.25">
      <c r="N166" s="56"/>
    </row>
  </sheetData>
  <autoFilter ref="B3:P155" xr:uid="{57B6E6A8-DAF1-45D8-A588-2CF47999BAB3}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47609-FE5E-4EA0-A9A6-DF74DD07B37D}">
  <sheetPr>
    <tabColor rgb="FFFF0000"/>
  </sheetPr>
  <dimension ref="B2:G121"/>
  <sheetViews>
    <sheetView topLeftCell="A85" workbookViewId="0">
      <selection activeCell="G96" sqref="G96"/>
    </sheetView>
  </sheetViews>
  <sheetFormatPr defaultRowHeight="15" x14ac:dyDescent="0.25"/>
  <cols>
    <col min="2" max="5" width="9.140625" style="34"/>
    <col min="6" max="6" width="51.42578125" bestFit="1" customWidth="1"/>
    <col min="7" max="7" width="16.42578125" style="7" bestFit="1" customWidth="1"/>
  </cols>
  <sheetData>
    <row r="2" spans="3:7" x14ac:dyDescent="0.25">
      <c r="C2" s="53" t="s">
        <v>247</v>
      </c>
      <c r="D2" s="53"/>
      <c r="E2" s="53"/>
      <c r="F2" s="53" t="s">
        <v>196</v>
      </c>
      <c r="G2" s="54" t="s">
        <v>197</v>
      </c>
    </row>
    <row r="3" spans="3:7" x14ac:dyDescent="0.25">
      <c r="C3" s="19">
        <v>2101</v>
      </c>
      <c r="D3" s="19">
        <v>2</v>
      </c>
      <c r="E3" s="19">
        <v>101</v>
      </c>
      <c r="F3" t="s">
        <v>243</v>
      </c>
      <c r="G3" s="7">
        <v>109989.05</v>
      </c>
    </row>
    <row r="4" spans="3:7" x14ac:dyDescent="0.25">
      <c r="C4" s="19">
        <v>3101</v>
      </c>
      <c r="D4" s="19">
        <v>3</v>
      </c>
      <c r="E4" s="19">
        <v>101</v>
      </c>
      <c r="F4" t="s">
        <v>60</v>
      </c>
      <c r="G4" s="7">
        <v>622615.82999999996</v>
      </c>
    </row>
    <row r="5" spans="3:7" x14ac:dyDescent="0.25">
      <c r="C5" s="19">
        <v>1102</v>
      </c>
      <c r="D5" s="19">
        <v>1</v>
      </c>
      <c r="E5" s="19">
        <v>102</v>
      </c>
      <c r="F5" t="s">
        <v>8</v>
      </c>
      <c r="G5" s="7">
        <v>535336</v>
      </c>
    </row>
    <row r="6" spans="3:7" x14ac:dyDescent="0.25">
      <c r="C6" s="19">
        <v>1102</v>
      </c>
      <c r="D6" s="19">
        <v>1</v>
      </c>
      <c r="E6" s="19">
        <v>102</v>
      </c>
      <c r="F6" t="s">
        <v>241</v>
      </c>
      <c r="G6" s="7">
        <v>112419.05000000005</v>
      </c>
    </row>
    <row r="7" spans="3:7" x14ac:dyDescent="0.25">
      <c r="C7" s="19">
        <v>2102</v>
      </c>
      <c r="D7" s="19">
        <v>2</v>
      </c>
      <c r="E7" s="19">
        <v>102</v>
      </c>
      <c r="F7" t="s">
        <v>38</v>
      </c>
      <c r="G7" s="7">
        <v>529109.47</v>
      </c>
    </row>
    <row r="8" spans="3:7" x14ac:dyDescent="0.25">
      <c r="C8" s="19">
        <v>3102</v>
      </c>
      <c r="D8" s="19">
        <v>3</v>
      </c>
      <c r="E8" s="19">
        <v>102</v>
      </c>
      <c r="F8" t="s">
        <v>61</v>
      </c>
      <c r="G8" s="7">
        <v>579804.21</v>
      </c>
    </row>
    <row r="9" spans="3:7" x14ac:dyDescent="0.25">
      <c r="C9" s="19">
        <v>1103</v>
      </c>
      <c r="D9" s="19">
        <v>1</v>
      </c>
      <c r="E9" s="19">
        <v>103</v>
      </c>
      <c r="F9" s="34" t="s">
        <v>10</v>
      </c>
      <c r="G9" s="7">
        <v>451357.57999999984</v>
      </c>
    </row>
    <row r="10" spans="3:7" x14ac:dyDescent="0.25">
      <c r="C10" s="19">
        <v>2103</v>
      </c>
      <c r="D10" s="19">
        <v>2</v>
      </c>
      <c r="E10" s="19">
        <v>103</v>
      </c>
      <c r="F10" s="34" t="s">
        <v>11</v>
      </c>
      <c r="G10" s="7">
        <v>117460.92000000001</v>
      </c>
    </row>
    <row r="11" spans="3:7" x14ac:dyDescent="0.25">
      <c r="C11" s="19">
        <v>2103</v>
      </c>
      <c r="D11" s="19">
        <v>2</v>
      </c>
      <c r="E11" s="19">
        <v>103</v>
      </c>
      <c r="F11" t="s">
        <v>64</v>
      </c>
      <c r="G11" s="7">
        <v>23044.309999999998</v>
      </c>
    </row>
    <row r="12" spans="3:7" x14ac:dyDescent="0.25">
      <c r="C12" s="19">
        <v>2103</v>
      </c>
      <c r="D12" s="19">
        <v>2</v>
      </c>
      <c r="E12" s="19">
        <v>103</v>
      </c>
      <c r="F12" t="s">
        <v>39</v>
      </c>
      <c r="G12" s="7">
        <v>351140</v>
      </c>
    </row>
    <row r="13" spans="3:7" x14ac:dyDescent="0.25">
      <c r="C13" s="19">
        <v>3103</v>
      </c>
      <c r="D13" s="19">
        <v>3</v>
      </c>
      <c r="E13" s="19">
        <v>103</v>
      </c>
      <c r="F13" t="s">
        <v>62</v>
      </c>
      <c r="G13" s="7">
        <v>444133.1</v>
      </c>
    </row>
    <row r="14" spans="3:7" x14ac:dyDescent="0.25">
      <c r="C14" s="19">
        <v>1104</v>
      </c>
      <c r="D14" s="19">
        <v>1</v>
      </c>
      <c r="E14" s="19">
        <v>104</v>
      </c>
      <c r="F14" t="s">
        <v>11</v>
      </c>
      <c r="G14" s="7">
        <v>432754.51</v>
      </c>
    </row>
    <row r="15" spans="3:7" x14ac:dyDescent="0.25">
      <c r="C15" s="19">
        <v>2104</v>
      </c>
      <c r="D15" s="19">
        <v>2</v>
      </c>
      <c r="E15" s="19">
        <v>104</v>
      </c>
      <c r="F15" t="s">
        <v>40</v>
      </c>
      <c r="G15" s="7">
        <v>97682.020000000019</v>
      </c>
    </row>
    <row r="16" spans="3:7" x14ac:dyDescent="0.25">
      <c r="C16" s="19">
        <v>3104</v>
      </c>
      <c r="D16" s="19">
        <v>3</v>
      </c>
      <c r="E16" s="19">
        <v>104</v>
      </c>
      <c r="F16" t="s">
        <v>63</v>
      </c>
      <c r="G16" s="7">
        <v>468870.63999999996</v>
      </c>
    </row>
    <row r="17" spans="3:7" x14ac:dyDescent="0.25">
      <c r="C17" s="19">
        <v>3104</v>
      </c>
      <c r="D17" s="19">
        <v>3</v>
      </c>
      <c r="E17" s="19">
        <v>104</v>
      </c>
      <c r="F17" t="s">
        <v>227</v>
      </c>
      <c r="G17" s="7">
        <v>19890.77</v>
      </c>
    </row>
    <row r="18" spans="3:7" x14ac:dyDescent="0.25">
      <c r="C18" s="19">
        <v>1105</v>
      </c>
      <c r="D18" s="19">
        <v>1</v>
      </c>
      <c r="E18" s="19">
        <v>105</v>
      </c>
      <c r="F18" s="34" t="s">
        <v>12</v>
      </c>
      <c r="G18" s="7">
        <v>579168.66999999993</v>
      </c>
    </row>
    <row r="19" spans="3:7" x14ac:dyDescent="0.25">
      <c r="C19" s="19">
        <v>2105</v>
      </c>
      <c r="D19" s="19">
        <v>2</v>
      </c>
      <c r="E19" s="19">
        <v>105</v>
      </c>
      <c r="F19" s="34" t="s">
        <v>41</v>
      </c>
      <c r="G19" s="7">
        <v>529780.65</v>
      </c>
    </row>
    <row r="20" spans="3:7" x14ac:dyDescent="0.25">
      <c r="C20" s="19">
        <v>3105</v>
      </c>
      <c r="D20" s="19">
        <v>3</v>
      </c>
      <c r="E20" s="19">
        <v>105</v>
      </c>
      <c r="F20" t="s">
        <v>187</v>
      </c>
      <c r="G20" s="7">
        <v>286304.75</v>
      </c>
    </row>
    <row r="21" spans="3:7" x14ac:dyDescent="0.25">
      <c r="C21" s="19">
        <v>1106</v>
      </c>
      <c r="D21" s="19">
        <v>1</v>
      </c>
      <c r="E21" s="19">
        <v>106</v>
      </c>
      <c r="F21" t="s">
        <v>246</v>
      </c>
      <c r="G21" s="7">
        <v>74622.249999999985</v>
      </c>
    </row>
    <row r="22" spans="3:7" x14ac:dyDescent="0.25">
      <c r="C22" s="19">
        <v>3106</v>
      </c>
      <c r="D22" s="19">
        <v>3</v>
      </c>
      <c r="E22" s="19">
        <v>106</v>
      </c>
      <c r="F22" t="s">
        <v>220</v>
      </c>
      <c r="G22" s="7">
        <v>30673.78</v>
      </c>
    </row>
    <row r="23" spans="3:7" x14ac:dyDescent="0.25">
      <c r="C23" s="19">
        <v>3106</v>
      </c>
      <c r="D23" s="19">
        <v>3</v>
      </c>
      <c r="E23" s="19">
        <v>106</v>
      </c>
      <c r="F23" t="s">
        <v>64</v>
      </c>
      <c r="G23" s="7">
        <v>534406.89</v>
      </c>
    </row>
    <row r="24" spans="3:7" x14ac:dyDescent="0.25">
      <c r="C24" s="19">
        <v>1107</v>
      </c>
      <c r="D24" s="19">
        <v>1</v>
      </c>
      <c r="E24" s="19">
        <v>107</v>
      </c>
      <c r="F24" t="s">
        <v>13</v>
      </c>
      <c r="G24" s="7">
        <v>472722.49</v>
      </c>
    </row>
    <row r="25" spans="3:7" x14ac:dyDescent="0.25">
      <c r="C25" s="19">
        <v>3107</v>
      </c>
      <c r="D25" s="19">
        <v>3</v>
      </c>
      <c r="E25" s="19">
        <v>107</v>
      </c>
      <c r="F25" t="s">
        <v>223</v>
      </c>
      <c r="G25" s="7">
        <v>93556.34</v>
      </c>
    </row>
    <row r="26" spans="3:7" x14ac:dyDescent="0.25">
      <c r="C26" s="19">
        <v>1108</v>
      </c>
      <c r="D26" s="19">
        <v>1</v>
      </c>
      <c r="E26" s="19">
        <v>108</v>
      </c>
      <c r="F26" t="s">
        <v>14</v>
      </c>
      <c r="G26" s="7">
        <v>366320</v>
      </c>
    </row>
    <row r="27" spans="3:7" x14ac:dyDescent="0.25">
      <c r="C27" s="19">
        <v>2108</v>
      </c>
      <c r="D27" s="19">
        <v>2</v>
      </c>
      <c r="E27" s="19">
        <v>108</v>
      </c>
      <c r="F27" t="s">
        <v>221</v>
      </c>
      <c r="G27" s="7">
        <v>85378.520000000019</v>
      </c>
    </row>
    <row r="28" spans="3:7" x14ac:dyDescent="0.25">
      <c r="C28" s="19">
        <v>3108</v>
      </c>
      <c r="D28" s="19">
        <v>3</v>
      </c>
      <c r="E28" s="19">
        <v>108</v>
      </c>
      <c r="F28" t="s">
        <v>65</v>
      </c>
      <c r="G28" s="7">
        <v>339062.66999999993</v>
      </c>
    </row>
    <row r="29" spans="3:7" x14ac:dyDescent="0.25">
      <c r="C29" s="19">
        <v>1201</v>
      </c>
      <c r="D29" s="19">
        <v>1</v>
      </c>
      <c r="E29" s="19">
        <v>201</v>
      </c>
      <c r="F29" t="s">
        <v>15</v>
      </c>
      <c r="G29" s="7">
        <v>658598.56000000006</v>
      </c>
    </row>
    <row r="30" spans="3:7" x14ac:dyDescent="0.25">
      <c r="C30" s="19">
        <v>3201</v>
      </c>
      <c r="D30" s="19">
        <v>3</v>
      </c>
      <c r="E30" s="19">
        <v>201</v>
      </c>
      <c r="F30" t="s">
        <v>240</v>
      </c>
      <c r="G30" s="7">
        <v>131941.84000000003</v>
      </c>
    </row>
    <row r="31" spans="3:7" x14ac:dyDescent="0.25">
      <c r="C31" s="19">
        <v>1202</v>
      </c>
      <c r="D31" s="19">
        <v>1</v>
      </c>
      <c r="E31" s="19">
        <v>202</v>
      </c>
      <c r="F31" t="s">
        <v>16</v>
      </c>
      <c r="G31" s="7">
        <v>607179.19999999995</v>
      </c>
    </row>
    <row r="32" spans="3:7" x14ac:dyDescent="0.25">
      <c r="C32" s="19">
        <v>2202</v>
      </c>
      <c r="D32" s="19">
        <v>2</v>
      </c>
      <c r="E32" s="19">
        <v>202</v>
      </c>
      <c r="F32" t="s">
        <v>216</v>
      </c>
      <c r="G32" s="7">
        <v>10308.51</v>
      </c>
    </row>
    <row r="33" spans="3:7" x14ac:dyDescent="0.25">
      <c r="C33" s="19">
        <v>3202</v>
      </c>
      <c r="D33" s="19">
        <v>3</v>
      </c>
      <c r="E33" s="19">
        <v>202</v>
      </c>
      <c r="F33" t="s">
        <v>66</v>
      </c>
      <c r="G33" s="7">
        <v>110336.57000000004</v>
      </c>
    </row>
    <row r="34" spans="3:7" x14ac:dyDescent="0.25">
      <c r="C34" s="19">
        <v>1203</v>
      </c>
      <c r="D34" s="19">
        <v>1</v>
      </c>
      <c r="E34" s="19">
        <v>203</v>
      </c>
      <c r="F34" t="s">
        <v>17</v>
      </c>
      <c r="G34" s="7">
        <v>484554.02</v>
      </c>
    </row>
    <row r="35" spans="3:7" x14ac:dyDescent="0.25">
      <c r="C35" s="19">
        <v>2203</v>
      </c>
      <c r="D35" s="19">
        <v>2</v>
      </c>
      <c r="E35" s="19">
        <v>203</v>
      </c>
      <c r="F35" t="s">
        <v>42</v>
      </c>
      <c r="G35" s="7">
        <v>350160.70999999996</v>
      </c>
    </row>
    <row r="36" spans="3:7" x14ac:dyDescent="0.25">
      <c r="C36" s="19">
        <v>2203</v>
      </c>
      <c r="D36" s="19">
        <v>2</v>
      </c>
      <c r="E36" s="19">
        <v>203</v>
      </c>
      <c r="F36" t="s">
        <v>241</v>
      </c>
      <c r="G36" s="7">
        <v>258416.95999999996</v>
      </c>
    </row>
    <row r="37" spans="3:7" x14ac:dyDescent="0.25">
      <c r="C37" s="19">
        <v>3203</v>
      </c>
      <c r="D37" s="19">
        <v>3</v>
      </c>
      <c r="E37" s="19">
        <v>203</v>
      </c>
      <c r="F37" t="s">
        <v>67</v>
      </c>
      <c r="G37" s="7">
        <v>458816.16</v>
      </c>
    </row>
    <row r="38" spans="3:7" x14ac:dyDescent="0.25">
      <c r="C38" s="19">
        <v>1204</v>
      </c>
      <c r="D38" s="19">
        <v>1</v>
      </c>
      <c r="E38" s="19">
        <v>204</v>
      </c>
      <c r="F38" t="s">
        <v>18</v>
      </c>
      <c r="G38" s="7">
        <v>467050.74</v>
      </c>
    </row>
    <row r="39" spans="3:7" x14ac:dyDescent="0.25">
      <c r="C39" s="19">
        <v>1204</v>
      </c>
      <c r="D39" s="19">
        <v>1</v>
      </c>
      <c r="E39" s="19">
        <v>204</v>
      </c>
      <c r="F39" t="s">
        <v>244</v>
      </c>
      <c r="G39" s="7">
        <v>68145.770000000019</v>
      </c>
    </row>
    <row r="40" spans="3:7" x14ac:dyDescent="0.25">
      <c r="C40" s="19">
        <v>2204</v>
      </c>
      <c r="D40" s="19">
        <v>2</v>
      </c>
      <c r="E40" s="19">
        <v>204</v>
      </c>
      <c r="F40" s="34" t="s">
        <v>43</v>
      </c>
      <c r="G40" s="7">
        <v>498363.51</v>
      </c>
    </row>
    <row r="41" spans="3:7" x14ac:dyDescent="0.25">
      <c r="C41" s="19">
        <v>2204</v>
      </c>
      <c r="D41" s="19">
        <v>2</v>
      </c>
      <c r="E41" s="19">
        <v>204</v>
      </c>
      <c r="F41" s="34" t="s">
        <v>226</v>
      </c>
      <c r="G41" s="7">
        <v>30322.799999999999</v>
      </c>
    </row>
    <row r="42" spans="3:7" x14ac:dyDescent="0.25">
      <c r="C42" s="19">
        <v>3204</v>
      </c>
      <c r="D42" s="19">
        <v>3</v>
      </c>
      <c r="E42" s="19">
        <v>204</v>
      </c>
      <c r="F42" s="34" t="s">
        <v>68</v>
      </c>
      <c r="G42" s="7">
        <v>344698</v>
      </c>
    </row>
    <row r="43" spans="3:7" x14ac:dyDescent="0.25">
      <c r="C43" s="19">
        <v>3204</v>
      </c>
      <c r="D43" s="19">
        <v>3</v>
      </c>
      <c r="E43" s="19">
        <v>204</v>
      </c>
      <c r="F43" s="34" t="s">
        <v>33</v>
      </c>
      <c r="G43" s="7">
        <v>493766.61</v>
      </c>
    </row>
    <row r="44" spans="3:7" x14ac:dyDescent="0.25">
      <c r="C44" s="19">
        <v>1205</v>
      </c>
      <c r="D44" s="19">
        <v>1</v>
      </c>
      <c r="E44" s="19">
        <v>205</v>
      </c>
      <c r="F44" t="s">
        <v>19</v>
      </c>
      <c r="G44" s="7">
        <v>476499.74</v>
      </c>
    </row>
    <row r="45" spans="3:7" x14ac:dyDescent="0.25">
      <c r="C45" s="19">
        <v>1205</v>
      </c>
      <c r="D45" s="19">
        <v>1</v>
      </c>
      <c r="E45" s="19">
        <v>205</v>
      </c>
      <c r="F45" s="34" t="s">
        <v>233</v>
      </c>
      <c r="G45" s="7">
        <v>79402.87000000001</v>
      </c>
    </row>
    <row r="46" spans="3:7" x14ac:dyDescent="0.25">
      <c r="C46" s="19">
        <v>3205</v>
      </c>
      <c r="D46" s="19">
        <v>3</v>
      </c>
      <c r="E46" s="19">
        <v>205</v>
      </c>
      <c r="F46" s="34" t="s">
        <v>69</v>
      </c>
      <c r="G46" s="7">
        <v>466970</v>
      </c>
    </row>
    <row r="47" spans="3:7" x14ac:dyDescent="0.25">
      <c r="C47" s="19">
        <v>2206</v>
      </c>
      <c r="D47" s="19">
        <v>2</v>
      </c>
      <c r="E47" s="19">
        <v>206</v>
      </c>
      <c r="F47" t="s">
        <v>218</v>
      </c>
      <c r="G47" s="7">
        <v>79197.390000000029</v>
      </c>
    </row>
    <row r="48" spans="3:7" x14ac:dyDescent="0.25">
      <c r="C48" s="19">
        <v>2207</v>
      </c>
      <c r="D48" s="19">
        <v>2</v>
      </c>
      <c r="E48" s="19">
        <v>207</v>
      </c>
      <c r="F48" t="s">
        <v>44</v>
      </c>
      <c r="G48" s="7">
        <v>528585.07999999996</v>
      </c>
    </row>
    <row r="49" spans="3:7" x14ac:dyDescent="0.25">
      <c r="C49" s="19">
        <v>3207</v>
      </c>
      <c r="D49" s="19">
        <v>3</v>
      </c>
      <c r="E49" s="19">
        <v>207</v>
      </c>
      <c r="F49" t="s">
        <v>70</v>
      </c>
      <c r="G49" s="7">
        <v>553506.59</v>
      </c>
    </row>
    <row r="50" spans="3:7" x14ac:dyDescent="0.25">
      <c r="C50" s="19">
        <v>1208</v>
      </c>
      <c r="D50" s="19">
        <v>1</v>
      </c>
      <c r="E50" s="19">
        <v>208</v>
      </c>
      <c r="F50" t="s">
        <v>74</v>
      </c>
      <c r="G50" s="7">
        <v>295930.18</v>
      </c>
    </row>
    <row r="51" spans="3:7" x14ac:dyDescent="0.25">
      <c r="C51" s="19">
        <v>1208</v>
      </c>
      <c r="D51" s="19">
        <v>1</v>
      </c>
      <c r="E51" s="19">
        <v>208</v>
      </c>
      <c r="F51" t="s">
        <v>21</v>
      </c>
      <c r="G51" s="7">
        <v>433520.4</v>
      </c>
    </row>
    <row r="52" spans="3:7" x14ac:dyDescent="0.25">
      <c r="C52" s="19">
        <v>2208</v>
      </c>
      <c r="D52" s="19">
        <v>2</v>
      </c>
      <c r="E52" s="19">
        <v>208</v>
      </c>
      <c r="F52" t="s">
        <v>45</v>
      </c>
      <c r="G52" s="7">
        <v>101233.06000000001</v>
      </c>
    </row>
    <row r="53" spans="3:7" x14ac:dyDescent="0.25">
      <c r="C53" s="19">
        <v>3208</v>
      </c>
      <c r="D53" s="19">
        <v>3</v>
      </c>
      <c r="E53" s="19">
        <v>208</v>
      </c>
      <c r="F53" t="s">
        <v>71</v>
      </c>
      <c r="G53" s="7">
        <v>429832.27000000008</v>
      </c>
    </row>
    <row r="54" spans="3:7" x14ac:dyDescent="0.25">
      <c r="C54" s="19">
        <v>3208</v>
      </c>
      <c r="D54" s="19">
        <v>3</v>
      </c>
      <c r="E54" s="19">
        <v>208</v>
      </c>
      <c r="F54" t="s">
        <v>230</v>
      </c>
      <c r="G54" s="7">
        <v>81638.109999999986</v>
      </c>
    </row>
    <row r="55" spans="3:7" x14ac:dyDescent="0.25">
      <c r="C55" s="19">
        <v>2301</v>
      </c>
      <c r="D55" s="19">
        <v>2</v>
      </c>
      <c r="E55" s="19">
        <v>301</v>
      </c>
      <c r="F55" s="34" t="s">
        <v>46</v>
      </c>
      <c r="G55" s="7">
        <v>621232.73</v>
      </c>
    </row>
    <row r="56" spans="3:7" x14ac:dyDescent="0.25">
      <c r="C56" s="19">
        <v>3301</v>
      </c>
      <c r="D56" s="19">
        <v>3</v>
      </c>
      <c r="E56" s="19">
        <v>301</v>
      </c>
      <c r="F56" s="34" t="s">
        <v>72</v>
      </c>
      <c r="G56" s="7">
        <v>565112.9</v>
      </c>
    </row>
    <row r="57" spans="3:7" x14ac:dyDescent="0.25">
      <c r="C57" s="19">
        <v>1303</v>
      </c>
      <c r="D57" s="19">
        <v>1</v>
      </c>
      <c r="E57" s="19">
        <v>303</v>
      </c>
      <c r="F57" s="34" t="s">
        <v>22</v>
      </c>
      <c r="G57" s="7">
        <v>461826.37999999995</v>
      </c>
    </row>
    <row r="58" spans="3:7" x14ac:dyDescent="0.25">
      <c r="C58" s="19">
        <v>2303</v>
      </c>
      <c r="D58" s="19">
        <v>2</v>
      </c>
      <c r="E58" s="19">
        <v>303</v>
      </c>
      <c r="F58" s="34" t="s">
        <v>47</v>
      </c>
      <c r="G58" s="7">
        <v>424914.72000000009</v>
      </c>
    </row>
    <row r="59" spans="3:7" x14ac:dyDescent="0.25">
      <c r="C59" s="19">
        <v>3303</v>
      </c>
      <c r="D59" s="19">
        <v>3</v>
      </c>
      <c r="E59" s="19">
        <v>303</v>
      </c>
      <c r="F59" t="s">
        <v>225</v>
      </c>
      <c r="G59" s="7">
        <v>396721.57999999996</v>
      </c>
    </row>
    <row r="60" spans="3:7" x14ac:dyDescent="0.25">
      <c r="C60" s="19">
        <v>3303</v>
      </c>
      <c r="D60" s="19">
        <v>3</v>
      </c>
      <c r="E60" s="19">
        <v>303</v>
      </c>
      <c r="F60" t="s">
        <v>239</v>
      </c>
      <c r="G60" s="7">
        <v>3000</v>
      </c>
    </row>
    <row r="61" spans="3:7" x14ac:dyDescent="0.25">
      <c r="C61" s="19">
        <v>1304</v>
      </c>
      <c r="D61" s="19">
        <v>1</v>
      </c>
      <c r="E61" s="19">
        <v>304</v>
      </c>
      <c r="F61" t="s">
        <v>23</v>
      </c>
      <c r="G61" s="7">
        <v>481941.65</v>
      </c>
    </row>
    <row r="62" spans="3:7" x14ac:dyDescent="0.25">
      <c r="C62" s="19">
        <v>2304</v>
      </c>
      <c r="D62" s="19">
        <v>2</v>
      </c>
      <c r="E62" s="19">
        <v>304</v>
      </c>
      <c r="F62" t="s">
        <v>48</v>
      </c>
      <c r="G62" s="7">
        <v>100845.17000000001</v>
      </c>
    </row>
    <row r="63" spans="3:7" x14ac:dyDescent="0.25">
      <c r="C63" s="19">
        <v>3304</v>
      </c>
      <c r="D63" s="19">
        <v>3</v>
      </c>
      <c r="E63" s="19">
        <v>304</v>
      </c>
      <c r="F63" t="s">
        <v>73</v>
      </c>
      <c r="G63" s="7">
        <v>89256.120000000039</v>
      </c>
    </row>
    <row r="64" spans="3:7" x14ac:dyDescent="0.25">
      <c r="C64" s="19">
        <v>1305</v>
      </c>
      <c r="D64" s="19">
        <v>1</v>
      </c>
      <c r="E64" s="19">
        <v>305</v>
      </c>
      <c r="F64" t="s">
        <v>24</v>
      </c>
      <c r="G64" s="7">
        <v>602634.49</v>
      </c>
    </row>
    <row r="65" spans="3:7" x14ac:dyDescent="0.25">
      <c r="C65" s="19">
        <v>2305</v>
      </c>
      <c r="D65" s="19">
        <v>2</v>
      </c>
      <c r="E65" s="19">
        <v>305</v>
      </c>
      <c r="F65" t="s">
        <v>49</v>
      </c>
      <c r="G65" s="7">
        <v>109332.65</v>
      </c>
    </row>
    <row r="66" spans="3:7" x14ac:dyDescent="0.25">
      <c r="C66" s="19">
        <v>1307</v>
      </c>
      <c r="D66" s="19">
        <v>1</v>
      </c>
      <c r="E66" s="19">
        <v>307</v>
      </c>
      <c r="F66" t="s">
        <v>25</v>
      </c>
      <c r="G66" s="7">
        <v>434372.49</v>
      </c>
    </row>
    <row r="67" spans="3:7" x14ac:dyDescent="0.25">
      <c r="C67" s="19">
        <v>2307</v>
      </c>
      <c r="D67" s="19">
        <v>2</v>
      </c>
      <c r="E67" s="19">
        <v>307</v>
      </c>
      <c r="F67" t="s">
        <v>228</v>
      </c>
      <c r="G67" s="7">
        <v>61251.210000000006</v>
      </c>
    </row>
    <row r="68" spans="3:7" x14ac:dyDescent="0.25">
      <c r="C68" s="19">
        <v>3307</v>
      </c>
      <c r="D68" s="19">
        <v>3</v>
      </c>
      <c r="E68" s="19">
        <v>307</v>
      </c>
      <c r="F68" t="s">
        <v>74</v>
      </c>
      <c r="G68" s="7">
        <v>461487.88</v>
      </c>
    </row>
    <row r="69" spans="3:7" x14ac:dyDescent="0.25">
      <c r="C69" s="19">
        <v>3307</v>
      </c>
      <c r="D69" s="19">
        <v>3</v>
      </c>
      <c r="E69" s="19">
        <v>307</v>
      </c>
      <c r="F69" t="s">
        <v>238</v>
      </c>
      <c r="G69" s="7">
        <v>101489.3</v>
      </c>
    </row>
    <row r="70" spans="3:7" x14ac:dyDescent="0.25">
      <c r="C70" s="19">
        <v>1308</v>
      </c>
      <c r="D70" s="19">
        <v>1</v>
      </c>
      <c r="E70" s="19">
        <v>308</v>
      </c>
      <c r="F70" s="34" t="s">
        <v>26</v>
      </c>
      <c r="G70" s="7">
        <v>538036.21</v>
      </c>
    </row>
    <row r="71" spans="3:7" x14ac:dyDescent="0.25">
      <c r="C71" s="19">
        <v>3308</v>
      </c>
      <c r="D71" s="19">
        <v>3</v>
      </c>
      <c r="E71" s="19">
        <v>308</v>
      </c>
      <c r="F71" s="34" t="s">
        <v>75</v>
      </c>
      <c r="G71" s="7">
        <v>495544.51999999984</v>
      </c>
    </row>
    <row r="72" spans="3:7" x14ac:dyDescent="0.25">
      <c r="C72" s="19">
        <v>1401</v>
      </c>
      <c r="D72" s="19">
        <v>1</v>
      </c>
      <c r="E72" s="19">
        <v>401</v>
      </c>
      <c r="F72" t="s">
        <v>27</v>
      </c>
      <c r="G72" s="7">
        <v>239478.27</v>
      </c>
    </row>
    <row r="73" spans="3:7" x14ac:dyDescent="0.25">
      <c r="C73" s="19">
        <v>1402</v>
      </c>
      <c r="D73" s="19">
        <v>1</v>
      </c>
      <c r="E73" s="19">
        <v>402</v>
      </c>
      <c r="F73" t="s">
        <v>50</v>
      </c>
      <c r="G73" s="7">
        <v>506100</v>
      </c>
    </row>
    <row r="74" spans="3:7" x14ac:dyDescent="0.25">
      <c r="C74" s="19">
        <v>2402</v>
      </c>
      <c r="D74" s="19">
        <v>2</v>
      </c>
      <c r="E74" s="19">
        <v>402</v>
      </c>
      <c r="F74" t="s">
        <v>50</v>
      </c>
      <c r="G74" s="7">
        <v>506100</v>
      </c>
    </row>
    <row r="75" spans="3:7" x14ac:dyDescent="0.25">
      <c r="C75" s="19">
        <v>1403</v>
      </c>
      <c r="D75" s="19">
        <v>1</v>
      </c>
      <c r="E75" s="19">
        <v>403</v>
      </c>
      <c r="F75" t="s">
        <v>189</v>
      </c>
      <c r="G75" s="7">
        <v>80074</v>
      </c>
    </row>
    <row r="76" spans="3:7" x14ac:dyDescent="0.25">
      <c r="C76" s="19">
        <v>1403</v>
      </c>
      <c r="D76" s="19">
        <v>1</v>
      </c>
      <c r="E76" s="19">
        <v>403</v>
      </c>
      <c r="F76" t="s">
        <v>245</v>
      </c>
      <c r="G76" s="7">
        <v>54062.470000000008</v>
      </c>
    </row>
    <row r="77" spans="3:7" x14ac:dyDescent="0.25">
      <c r="C77" s="19">
        <v>2403</v>
      </c>
      <c r="D77" s="19">
        <v>2</v>
      </c>
      <c r="E77" s="19">
        <v>403</v>
      </c>
      <c r="F77" t="s">
        <v>51</v>
      </c>
      <c r="G77" s="7">
        <v>480846.39</v>
      </c>
    </row>
    <row r="78" spans="3:7" x14ac:dyDescent="0.25">
      <c r="C78" s="19">
        <v>3403</v>
      </c>
      <c r="D78" s="19">
        <v>3</v>
      </c>
      <c r="E78" s="19">
        <v>403</v>
      </c>
      <c r="F78" t="s">
        <v>76</v>
      </c>
      <c r="G78" s="7">
        <v>364873.87</v>
      </c>
    </row>
    <row r="79" spans="3:7" x14ac:dyDescent="0.25">
      <c r="C79" s="19">
        <v>3403</v>
      </c>
      <c r="D79" s="19">
        <v>3</v>
      </c>
      <c r="E79" s="19">
        <v>403</v>
      </c>
      <c r="F79" t="s">
        <v>234</v>
      </c>
      <c r="G79" s="7">
        <v>244788.47</v>
      </c>
    </row>
    <row r="80" spans="3:7" x14ac:dyDescent="0.25">
      <c r="C80" s="19">
        <v>1404</v>
      </c>
      <c r="D80" s="19">
        <v>1</v>
      </c>
      <c r="E80" s="19">
        <v>404</v>
      </c>
      <c r="F80" s="34" t="s">
        <v>28</v>
      </c>
      <c r="G80" s="7">
        <v>434698.54000000004</v>
      </c>
    </row>
    <row r="81" spans="3:7" x14ac:dyDescent="0.25">
      <c r="C81" s="19">
        <v>1404</v>
      </c>
      <c r="D81" s="19">
        <v>1</v>
      </c>
      <c r="E81" s="19">
        <v>404</v>
      </c>
      <c r="F81" s="34" t="s">
        <v>236</v>
      </c>
      <c r="G81" s="7">
        <v>48368.09</v>
      </c>
    </row>
    <row r="82" spans="3:7" x14ac:dyDescent="0.25">
      <c r="C82" s="19">
        <v>1404</v>
      </c>
      <c r="D82" s="19">
        <v>1</v>
      </c>
      <c r="E82" s="19">
        <v>404</v>
      </c>
      <c r="F82" t="s">
        <v>242</v>
      </c>
      <c r="G82" s="7">
        <v>43323.719999999994</v>
      </c>
    </row>
    <row r="83" spans="3:7" x14ac:dyDescent="0.25">
      <c r="C83" s="19">
        <v>2404</v>
      </c>
      <c r="D83" s="19">
        <v>2</v>
      </c>
      <c r="E83" s="19">
        <v>404</v>
      </c>
      <c r="F83" t="s">
        <v>52</v>
      </c>
      <c r="G83" s="7">
        <v>73056.489999999991</v>
      </c>
    </row>
    <row r="84" spans="3:7" x14ac:dyDescent="0.25">
      <c r="C84" s="19">
        <v>3404</v>
      </c>
      <c r="D84" s="19">
        <v>3</v>
      </c>
      <c r="E84" s="19">
        <v>404</v>
      </c>
      <c r="F84" s="34" t="s">
        <v>77</v>
      </c>
      <c r="G84" s="7">
        <v>412134</v>
      </c>
    </row>
    <row r="85" spans="3:7" x14ac:dyDescent="0.25">
      <c r="C85" s="19">
        <v>3404</v>
      </c>
      <c r="D85" s="19">
        <v>3</v>
      </c>
      <c r="E85" s="19">
        <v>404</v>
      </c>
      <c r="F85" s="34" t="s">
        <v>234</v>
      </c>
      <c r="G85" s="7">
        <v>96571.589999999967</v>
      </c>
    </row>
    <row r="86" spans="3:7" x14ac:dyDescent="0.25">
      <c r="C86" s="19">
        <v>1406</v>
      </c>
      <c r="D86" s="19">
        <v>1</v>
      </c>
      <c r="E86" s="19">
        <v>406</v>
      </c>
      <c r="F86" t="s">
        <v>222</v>
      </c>
      <c r="G86" s="7">
        <v>122770.27999999997</v>
      </c>
    </row>
    <row r="87" spans="3:7" x14ac:dyDescent="0.25">
      <c r="C87" s="19">
        <v>1407</v>
      </c>
      <c r="D87" s="19">
        <v>1</v>
      </c>
      <c r="E87" s="19">
        <v>407</v>
      </c>
      <c r="F87" t="s">
        <v>29</v>
      </c>
      <c r="G87" s="7">
        <v>508409.06000000006</v>
      </c>
    </row>
    <row r="88" spans="3:7" x14ac:dyDescent="0.25">
      <c r="C88" s="19">
        <v>3407</v>
      </c>
      <c r="D88" s="19">
        <v>3</v>
      </c>
      <c r="E88" s="19">
        <v>407</v>
      </c>
      <c r="F88" t="s">
        <v>78</v>
      </c>
      <c r="G88" s="7">
        <v>521461.77999999997</v>
      </c>
    </row>
    <row r="89" spans="3:7" x14ac:dyDescent="0.25">
      <c r="C89" s="19">
        <v>1408</v>
      </c>
      <c r="D89" s="19">
        <v>1</v>
      </c>
      <c r="E89" s="19">
        <v>408</v>
      </c>
      <c r="F89" t="s">
        <v>30</v>
      </c>
      <c r="G89" s="7">
        <v>381200</v>
      </c>
    </row>
    <row r="90" spans="3:7" x14ac:dyDescent="0.25">
      <c r="C90" s="19">
        <v>2408</v>
      </c>
      <c r="D90" s="19">
        <v>2</v>
      </c>
      <c r="E90" s="19">
        <v>408</v>
      </c>
      <c r="F90" t="s">
        <v>24</v>
      </c>
      <c r="G90" s="7">
        <v>107531.42000000004</v>
      </c>
    </row>
    <row r="91" spans="3:7" x14ac:dyDescent="0.25">
      <c r="C91" s="19">
        <v>3408</v>
      </c>
      <c r="D91" s="19">
        <v>3</v>
      </c>
      <c r="E91" s="19">
        <v>408</v>
      </c>
      <c r="F91" t="s">
        <v>235</v>
      </c>
      <c r="G91" s="7">
        <v>170000</v>
      </c>
    </row>
    <row r="92" spans="3:7" x14ac:dyDescent="0.25">
      <c r="C92" s="19">
        <v>2502</v>
      </c>
      <c r="D92" s="19">
        <v>2</v>
      </c>
      <c r="E92" s="19">
        <v>502</v>
      </c>
      <c r="F92" t="s">
        <v>53</v>
      </c>
      <c r="G92" s="7">
        <v>624867.77</v>
      </c>
    </row>
    <row r="93" spans="3:7" x14ac:dyDescent="0.25">
      <c r="C93" s="19">
        <v>1503</v>
      </c>
      <c r="D93" s="19">
        <v>1</v>
      </c>
      <c r="E93" s="19">
        <v>503</v>
      </c>
      <c r="F93" s="34" t="s">
        <v>232</v>
      </c>
      <c r="G93" s="7">
        <v>65265.670000000006</v>
      </c>
    </row>
    <row r="94" spans="3:7" x14ac:dyDescent="0.25">
      <c r="C94" s="19">
        <v>1503</v>
      </c>
      <c r="D94" s="19">
        <v>1</v>
      </c>
      <c r="E94" s="19">
        <v>503</v>
      </c>
      <c r="F94" s="34" t="s">
        <v>31</v>
      </c>
      <c r="G94" s="7">
        <v>400260</v>
      </c>
    </row>
    <row r="95" spans="3:7" x14ac:dyDescent="0.25">
      <c r="C95" s="19">
        <v>2503</v>
      </c>
      <c r="D95" s="19">
        <v>2</v>
      </c>
      <c r="E95" s="19">
        <v>503</v>
      </c>
      <c r="F95" t="s">
        <v>54</v>
      </c>
      <c r="G95" s="7">
        <v>52517.23</v>
      </c>
    </row>
    <row r="96" spans="3:7" x14ac:dyDescent="0.25">
      <c r="C96" s="19">
        <v>2503</v>
      </c>
      <c r="D96" s="19">
        <v>2</v>
      </c>
      <c r="E96" s="19">
        <v>503</v>
      </c>
      <c r="F96" t="s">
        <v>191</v>
      </c>
      <c r="G96" s="7">
        <v>355716</v>
      </c>
    </row>
    <row r="97" spans="3:7" x14ac:dyDescent="0.25">
      <c r="C97" s="19">
        <v>3503</v>
      </c>
      <c r="D97" s="19">
        <v>3</v>
      </c>
      <c r="E97" s="19">
        <v>503</v>
      </c>
      <c r="F97" t="s">
        <v>217</v>
      </c>
      <c r="G97" s="7">
        <v>6248.49</v>
      </c>
    </row>
    <row r="98" spans="3:7" x14ac:dyDescent="0.25">
      <c r="C98" s="19">
        <v>1504</v>
      </c>
      <c r="D98" s="19">
        <v>1</v>
      </c>
      <c r="E98" s="19">
        <v>504</v>
      </c>
      <c r="F98" t="s">
        <v>219</v>
      </c>
      <c r="G98" s="7">
        <v>54979.819999999992</v>
      </c>
    </row>
    <row r="99" spans="3:7" x14ac:dyDescent="0.25">
      <c r="C99" s="19">
        <v>2504</v>
      </c>
      <c r="D99" s="19">
        <v>2</v>
      </c>
      <c r="E99" s="19">
        <v>504</v>
      </c>
      <c r="F99" t="s">
        <v>55</v>
      </c>
      <c r="G99" s="7">
        <v>57150.03</v>
      </c>
    </row>
    <row r="100" spans="3:7" x14ac:dyDescent="0.25">
      <c r="C100" s="19">
        <v>3504</v>
      </c>
      <c r="D100" s="19">
        <v>3</v>
      </c>
      <c r="E100" s="19">
        <v>504</v>
      </c>
      <c r="F100" t="s">
        <v>217</v>
      </c>
      <c r="G100" s="7">
        <v>82268.48000000001</v>
      </c>
    </row>
    <row r="101" spans="3:7" x14ac:dyDescent="0.25">
      <c r="C101" s="19">
        <v>1505</v>
      </c>
      <c r="D101" s="19">
        <v>1</v>
      </c>
      <c r="E101" s="19">
        <v>505</v>
      </c>
      <c r="F101" t="s">
        <v>231</v>
      </c>
      <c r="G101" s="7">
        <v>90000</v>
      </c>
    </row>
    <row r="102" spans="3:7" x14ac:dyDescent="0.25">
      <c r="C102" s="19">
        <v>3506</v>
      </c>
      <c r="D102" s="19">
        <v>3</v>
      </c>
      <c r="E102" s="19">
        <v>506</v>
      </c>
      <c r="F102" t="s">
        <v>27</v>
      </c>
      <c r="G102" s="7">
        <v>123064.86</v>
      </c>
    </row>
    <row r="103" spans="3:7" x14ac:dyDescent="0.25">
      <c r="C103" s="19">
        <v>1507</v>
      </c>
      <c r="D103" s="19">
        <v>1</v>
      </c>
      <c r="E103" s="19">
        <v>507</v>
      </c>
      <c r="F103" t="s">
        <v>32</v>
      </c>
      <c r="G103" s="7">
        <v>460101.9</v>
      </c>
    </row>
    <row r="104" spans="3:7" x14ac:dyDescent="0.25">
      <c r="C104" s="19">
        <v>3507</v>
      </c>
      <c r="D104" s="19">
        <v>3</v>
      </c>
      <c r="E104" s="19">
        <v>507</v>
      </c>
      <c r="F104" t="s">
        <v>79</v>
      </c>
      <c r="G104" s="7">
        <v>137672.78</v>
      </c>
    </row>
    <row r="105" spans="3:7" x14ac:dyDescent="0.25">
      <c r="C105" s="19">
        <v>1508</v>
      </c>
      <c r="D105" s="19">
        <v>1</v>
      </c>
      <c r="E105" s="19">
        <v>508</v>
      </c>
      <c r="F105" t="s">
        <v>33</v>
      </c>
      <c r="G105" s="7">
        <v>491044.12</v>
      </c>
    </row>
    <row r="106" spans="3:7" x14ac:dyDescent="0.25">
      <c r="C106" s="19">
        <v>3508</v>
      </c>
      <c r="D106" s="19">
        <v>3</v>
      </c>
      <c r="E106" s="19">
        <v>508</v>
      </c>
      <c r="F106" t="s">
        <v>80</v>
      </c>
      <c r="G106" s="7">
        <v>259219.88999999998</v>
      </c>
    </row>
    <row r="107" spans="3:7" x14ac:dyDescent="0.25">
      <c r="C107" s="19">
        <v>3508</v>
      </c>
      <c r="D107" s="19">
        <v>3</v>
      </c>
      <c r="E107" s="19">
        <v>508</v>
      </c>
      <c r="F107" s="34" t="s">
        <v>237</v>
      </c>
      <c r="G107" s="7">
        <v>23252</v>
      </c>
    </row>
    <row r="108" spans="3:7" x14ac:dyDescent="0.25">
      <c r="C108" s="19">
        <v>2602</v>
      </c>
      <c r="D108" s="19">
        <v>2</v>
      </c>
      <c r="E108" s="19">
        <v>602</v>
      </c>
      <c r="F108" s="34" t="s">
        <v>56</v>
      </c>
      <c r="G108" s="7">
        <v>100752.63</v>
      </c>
    </row>
    <row r="109" spans="3:7" x14ac:dyDescent="0.25">
      <c r="C109" s="19">
        <v>1603</v>
      </c>
      <c r="D109" s="19">
        <v>1</v>
      </c>
      <c r="E109" s="19">
        <v>603</v>
      </c>
      <c r="F109" t="s">
        <v>229</v>
      </c>
      <c r="G109" s="7">
        <v>92193.66</v>
      </c>
    </row>
    <row r="110" spans="3:7" x14ac:dyDescent="0.25">
      <c r="C110" s="19">
        <v>2603</v>
      </c>
      <c r="D110" s="19">
        <v>2</v>
      </c>
      <c r="E110" s="19">
        <v>603</v>
      </c>
      <c r="F110" t="s">
        <v>57</v>
      </c>
      <c r="G110" s="7">
        <v>139590.02999999997</v>
      </c>
    </row>
    <row r="111" spans="3:7" x14ac:dyDescent="0.25">
      <c r="C111" s="19">
        <v>1604</v>
      </c>
      <c r="D111" s="19">
        <v>1</v>
      </c>
      <c r="E111" s="19">
        <v>604</v>
      </c>
      <c r="F111" t="s">
        <v>34</v>
      </c>
      <c r="G111" s="7">
        <v>460032.22999999992</v>
      </c>
    </row>
    <row r="112" spans="3:7" x14ac:dyDescent="0.25">
      <c r="C112" s="19">
        <v>2604</v>
      </c>
      <c r="D112" s="19">
        <v>2</v>
      </c>
      <c r="E112" s="19">
        <v>604</v>
      </c>
      <c r="F112" t="s">
        <v>58</v>
      </c>
      <c r="G112" s="7">
        <v>481367.24</v>
      </c>
    </row>
    <row r="113" spans="3:7" x14ac:dyDescent="0.25">
      <c r="C113" s="19">
        <v>1606</v>
      </c>
      <c r="D113" s="19">
        <v>1</v>
      </c>
      <c r="E113" s="19">
        <v>606</v>
      </c>
      <c r="F113" t="s">
        <v>35</v>
      </c>
      <c r="G113" s="7">
        <v>624202.65</v>
      </c>
    </row>
    <row r="114" spans="3:7" x14ac:dyDescent="0.25">
      <c r="C114" s="19">
        <v>1607</v>
      </c>
      <c r="D114" s="19">
        <v>1</v>
      </c>
      <c r="E114" s="19">
        <v>607</v>
      </c>
      <c r="F114" t="s">
        <v>36</v>
      </c>
      <c r="G114" s="7">
        <v>410537.12</v>
      </c>
    </row>
    <row r="115" spans="3:7" x14ac:dyDescent="0.25">
      <c r="C115" s="19">
        <v>1607</v>
      </c>
      <c r="D115" s="19">
        <v>1</v>
      </c>
      <c r="E115" s="19">
        <v>607</v>
      </c>
      <c r="F115" t="s">
        <v>224</v>
      </c>
      <c r="G115" s="7">
        <v>166175.82</v>
      </c>
    </row>
    <row r="116" spans="3:7" x14ac:dyDescent="0.25">
      <c r="C116" s="19">
        <v>1608</v>
      </c>
      <c r="D116" s="19">
        <v>1</v>
      </c>
      <c r="E116" s="19">
        <v>608</v>
      </c>
      <c r="F116" t="s">
        <v>195</v>
      </c>
      <c r="G116" s="7">
        <v>358015</v>
      </c>
    </row>
    <row r="117" spans="3:7" x14ac:dyDescent="0.25">
      <c r="C117" s="19">
        <v>1703</v>
      </c>
      <c r="D117" s="19">
        <v>1</v>
      </c>
      <c r="E117" s="19">
        <v>703</v>
      </c>
      <c r="F117" t="s">
        <v>80</v>
      </c>
      <c r="G117" s="7">
        <v>90886.97</v>
      </c>
    </row>
    <row r="118" spans="3:7" x14ac:dyDescent="0.25">
      <c r="C118" s="19">
        <v>2703</v>
      </c>
      <c r="D118" s="19">
        <v>2</v>
      </c>
      <c r="E118" s="19">
        <v>703</v>
      </c>
      <c r="F118" t="s">
        <v>59</v>
      </c>
      <c r="G118" s="7">
        <v>740768.23</v>
      </c>
    </row>
    <row r="119" spans="3:7" x14ac:dyDescent="0.25">
      <c r="C119" s="19">
        <v>1704</v>
      </c>
      <c r="D119" s="19">
        <v>1</v>
      </c>
      <c r="E119" s="19">
        <v>704</v>
      </c>
      <c r="F119" t="s">
        <v>37</v>
      </c>
      <c r="G119" s="7">
        <v>636366.96000000008</v>
      </c>
    </row>
    <row r="120" spans="3:7" x14ac:dyDescent="0.25">
      <c r="C120" s="19">
        <v>2704</v>
      </c>
      <c r="D120" s="19">
        <v>2</v>
      </c>
      <c r="E120" s="19">
        <v>704</v>
      </c>
      <c r="F120" t="s">
        <v>218</v>
      </c>
      <c r="G120" s="7">
        <v>45241.44000000001</v>
      </c>
    </row>
    <row r="121" spans="3:7" x14ac:dyDescent="0.25">
      <c r="D121" s="19" t="s">
        <v>248</v>
      </c>
      <c r="E121" s="19" t="s">
        <v>248</v>
      </c>
      <c r="F121" t="s">
        <v>163</v>
      </c>
      <c r="G121" s="7">
        <v>35761187.580000006</v>
      </c>
    </row>
  </sheetData>
  <autoFilter ref="C2:G121" xr:uid="{05A83670-D285-4169-B379-2DE7FACD7525}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B713D-A5DA-410A-94D3-46D7B9F91E63}">
  <sheetPr>
    <tabColor rgb="FFFF0000"/>
  </sheetPr>
  <dimension ref="B1:N71"/>
  <sheetViews>
    <sheetView topLeftCell="A60" zoomScale="90" zoomScaleNormal="90" workbookViewId="0">
      <selection activeCell="N67" sqref="N67"/>
    </sheetView>
  </sheetViews>
  <sheetFormatPr defaultRowHeight="15" x14ac:dyDescent="0.25"/>
  <cols>
    <col min="2" max="4" width="9.140625" style="67"/>
    <col min="11" max="11" width="17.28515625" bestFit="1" customWidth="1"/>
    <col min="12" max="12" width="17.28515625" style="7" bestFit="1" customWidth="1"/>
    <col min="14" max="14" width="16.140625" bestFit="1" customWidth="1"/>
  </cols>
  <sheetData>
    <row r="1" spans="2:14" x14ac:dyDescent="0.25">
      <c r="F1" s="67"/>
      <c r="G1" s="67"/>
      <c r="H1" s="67"/>
      <c r="I1" s="67"/>
      <c r="J1" s="67"/>
      <c r="K1" s="7"/>
    </row>
    <row r="2" spans="2:14" x14ac:dyDescent="0.25">
      <c r="F2" s="67"/>
      <c r="G2" s="67"/>
      <c r="H2" s="67"/>
      <c r="I2" s="67"/>
      <c r="J2" s="67"/>
      <c r="K2" s="1">
        <f>SUBTOTAL(9,K4:K68)</f>
        <v>52617945.270431966</v>
      </c>
      <c r="L2" s="1">
        <f>SUBTOTAL(9,L4:L68)</f>
        <v>46681709.089493982</v>
      </c>
      <c r="N2" s="21"/>
    </row>
    <row r="3" spans="2:14" x14ac:dyDescent="0.25">
      <c r="B3" s="79">
        <v>65</v>
      </c>
      <c r="C3" s="80">
        <v>622623</v>
      </c>
      <c r="D3" s="81">
        <f>C3/B3</f>
        <v>9578.8153846153855</v>
      </c>
      <c r="F3" s="68" t="s">
        <v>137</v>
      </c>
      <c r="G3" s="68" t="s">
        <v>138</v>
      </c>
      <c r="H3" s="68" t="s">
        <v>182</v>
      </c>
      <c r="I3" s="68" t="s">
        <v>1</v>
      </c>
      <c r="J3" s="68" t="s">
        <v>2</v>
      </c>
      <c r="K3" s="8" t="s">
        <v>256</v>
      </c>
      <c r="L3" s="8" t="s">
        <v>198</v>
      </c>
    </row>
    <row r="4" spans="2:14" x14ac:dyDescent="0.25">
      <c r="B4" s="82"/>
      <c r="C4" s="78"/>
      <c r="D4" s="83"/>
      <c r="F4" s="74">
        <v>1</v>
      </c>
      <c r="G4" s="74">
        <v>504</v>
      </c>
      <c r="H4" s="89">
        <v>1504</v>
      </c>
      <c r="I4" s="74">
        <v>65.2</v>
      </c>
      <c r="J4" s="74" t="s">
        <v>134</v>
      </c>
      <c r="K4" s="9">
        <v>641595.16270741646</v>
      </c>
      <c r="L4" s="9">
        <f>I4*D3</f>
        <v>624538.76307692321</v>
      </c>
    </row>
    <row r="5" spans="2:14" x14ac:dyDescent="0.25">
      <c r="B5" s="84"/>
      <c r="C5" s="85"/>
      <c r="D5" s="86"/>
      <c r="F5" s="74">
        <v>1</v>
      </c>
      <c r="G5" s="74">
        <v>603</v>
      </c>
      <c r="H5" s="89">
        <v>1603</v>
      </c>
      <c r="I5" s="74">
        <v>65.2</v>
      </c>
      <c r="J5" s="74" t="s">
        <v>134</v>
      </c>
      <c r="K5" s="9">
        <v>650938.78158179624</v>
      </c>
      <c r="L5" s="9">
        <f>L4*K5/K4</f>
        <v>633633.98778192687</v>
      </c>
    </row>
    <row r="6" spans="2:14" x14ac:dyDescent="0.25">
      <c r="F6" s="74">
        <v>2</v>
      </c>
      <c r="G6" s="74">
        <v>107</v>
      </c>
      <c r="H6" s="89">
        <v>2107</v>
      </c>
      <c r="I6" s="74">
        <v>65.2</v>
      </c>
      <c r="J6" s="74" t="s">
        <v>6</v>
      </c>
      <c r="K6" s="9">
        <v>622623.3477340563</v>
      </c>
      <c r="L6" s="9">
        <f t="shared" ref="L6:L53" si="0">L5*K6/K5</f>
        <v>606071.30174696632</v>
      </c>
    </row>
    <row r="7" spans="2:14" x14ac:dyDescent="0.25">
      <c r="F7" s="74">
        <v>2</v>
      </c>
      <c r="G7" s="74">
        <v>108</v>
      </c>
      <c r="H7" s="89">
        <v>2108</v>
      </c>
      <c r="I7" s="74">
        <v>65.2</v>
      </c>
      <c r="J7" s="74" t="s">
        <v>134</v>
      </c>
      <c r="K7" s="9">
        <v>622623.3477340563</v>
      </c>
      <c r="L7" s="9">
        <f t="shared" si="0"/>
        <v>606071.30174696632</v>
      </c>
    </row>
    <row r="8" spans="2:14" x14ac:dyDescent="0.25">
      <c r="B8" s="87">
        <v>121</v>
      </c>
      <c r="C8" s="80">
        <v>683800</v>
      </c>
      <c r="D8" s="81">
        <f>SUM(B8:B10)</f>
        <v>363</v>
      </c>
      <c r="F8" s="74">
        <v>2</v>
      </c>
      <c r="G8" s="74">
        <v>307</v>
      </c>
      <c r="H8" s="89">
        <v>2307</v>
      </c>
      <c r="I8" s="74">
        <v>65.2</v>
      </c>
      <c r="J8" s="74" t="s">
        <v>134</v>
      </c>
      <c r="K8" s="9">
        <v>641879.73993201682</v>
      </c>
      <c r="L8" s="9">
        <f t="shared" si="0"/>
        <v>624815.77499687253</v>
      </c>
    </row>
    <row r="9" spans="2:14" x14ac:dyDescent="0.25">
      <c r="B9" s="88">
        <v>121</v>
      </c>
      <c r="C9" s="78">
        <v>610640</v>
      </c>
      <c r="D9" s="83">
        <f>SUM(C8:C10)</f>
        <v>1893440</v>
      </c>
      <c r="F9" s="74">
        <v>2</v>
      </c>
      <c r="G9" s="74">
        <v>308</v>
      </c>
      <c r="H9" s="89">
        <v>2308</v>
      </c>
      <c r="I9" s="74">
        <v>65.2</v>
      </c>
      <c r="J9" s="74" t="s">
        <v>134</v>
      </c>
      <c r="K9" s="9">
        <v>641879.73993201682</v>
      </c>
      <c r="L9" s="9">
        <f t="shared" si="0"/>
        <v>624815.77499687253</v>
      </c>
    </row>
    <row r="10" spans="2:14" x14ac:dyDescent="0.25">
      <c r="B10" s="65">
        <v>121</v>
      </c>
      <c r="C10" s="64">
        <v>599000</v>
      </c>
      <c r="D10" s="86">
        <f>D9/D8</f>
        <v>5216.0881542699726</v>
      </c>
      <c r="F10" s="74">
        <v>2</v>
      </c>
      <c r="G10" s="74">
        <v>408</v>
      </c>
      <c r="H10" s="89">
        <v>2408</v>
      </c>
      <c r="I10" s="74">
        <v>65.2</v>
      </c>
      <c r="J10" s="74" t="s">
        <v>134</v>
      </c>
      <c r="K10" s="9">
        <v>651507.93603099696</v>
      </c>
      <c r="L10" s="9">
        <f t="shared" si="0"/>
        <v>634188.01162182551</v>
      </c>
    </row>
    <row r="11" spans="2:14" x14ac:dyDescent="0.25">
      <c r="B11" s="79">
        <v>154</v>
      </c>
      <c r="C11" s="63">
        <v>785000</v>
      </c>
      <c r="D11" s="81">
        <f>SUM(B11:B13)</f>
        <v>462</v>
      </c>
      <c r="F11" s="74">
        <v>2</v>
      </c>
      <c r="G11" s="74">
        <v>507</v>
      </c>
      <c r="H11" s="89">
        <v>2507</v>
      </c>
      <c r="I11" s="74">
        <v>65.2</v>
      </c>
      <c r="J11" s="74" t="s">
        <v>134</v>
      </c>
      <c r="K11" s="9">
        <v>661136.13212997734</v>
      </c>
      <c r="L11" s="9">
        <f t="shared" si="0"/>
        <v>643560.24824677873</v>
      </c>
    </row>
    <row r="12" spans="2:14" x14ac:dyDescent="0.25">
      <c r="B12" s="82">
        <v>154</v>
      </c>
      <c r="C12" s="66">
        <v>759000</v>
      </c>
      <c r="D12" s="83">
        <f>SUM(C11:C13)</f>
        <v>2293000</v>
      </c>
      <c r="F12" s="74">
        <v>2</v>
      </c>
      <c r="G12" s="74">
        <v>508</v>
      </c>
      <c r="H12" s="89">
        <v>2508</v>
      </c>
      <c r="I12" s="74">
        <v>65.2</v>
      </c>
      <c r="J12" s="74" t="s">
        <v>6</v>
      </c>
      <c r="K12" s="9">
        <v>661136.13212997734</v>
      </c>
      <c r="L12" s="9">
        <f t="shared" si="0"/>
        <v>643560.24824677873</v>
      </c>
    </row>
    <row r="13" spans="2:14" x14ac:dyDescent="0.25">
      <c r="B13" s="65">
        <v>154</v>
      </c>
      <c r="C13" s="64">
        <v>749000</v>
      </c>
      <c r="D13" s="86">
        <f>D12/D11</f>
        <v>4963.2034632034629</v>
      </c>
      <c r="F13" s="74">
        <v>2</v>
      </c>
      <c r="G13" s="74">
        <v>607</v>
      </c>
      <c r="H13" s="89">
        <v>2607</v>
      </c>
      <c r="I13" s="74">
        <v>65.2</v>
      </c>
      <c r="J13" s="74" t="s">
        <v>134</v>
      </c>
      <c r="K13" s="9">
        <v>670764.32822895749</v>
      </c>
      <c r="L13" s="9">
        <f t="shared" si="0"/>
        <v>652932.48487173172</v>
      </c>
    </row>
    <row r="14" spans="2:14" x14ac:dyDescent="0.25">
      <c r="F14" s="74">
        <v>2</v>
      </c>
      <c r="G14" s="74">
        <v>608</v>
      </c>
      <c r="H14" s="89">
        <v>2608</v>
      </c>
      <c r="I14" s="74">
        <v>65.2</v>
      </c>
      <c r="J14" s="74" t="s">
        <v>134</v>
      </c>
      <c r="K14" s="9">
        <v>670764.32822895749</v>
      </c>
      <c r="L14" s="9">
        <f t="shared" si="0"/>
        <v>652932.48487173172</v>
      </c>
    </row>
    <row r="15" spans="2:14" x14ac:dyDescent="0.25">
      <c r="F15" s="74">
        <v>3</v>
      </c>
      <c r="G15" s="74">
        <v>107</v>
      </c>
      <c r="H15" s="89">
        <v>3107</v>
      </c>
      <c r="I15" s="74">
        <v>65.2</v>
      </c>
      <c r="J15" s="74" t="s">
        <v>6</v>
      </c>
      <c r="K15" s="9">
        <v>622623.3477340563</v>
      </c>
      <c r="L15" s="9">
        <f t="shared" si="0"/>
        <v>606071.30174696632</v>
      </c>
    </row>
    <row r="16" spans="2:14" x14ac:dyDescent="0.25">
      <c r="F16" s="74">
        <v>3</v>
      </c>
      <c r="G16" s="74">
        <v>408</v>
      </c>
      <c r="H16" s="89">
        <v>3408</v>
      </c>
      <c r="I16" s="74">
        <v>65.2</v>
      </c>
      <c r="J16" s="74" t="s">
        <v>6</v>
      </c>
      <c r="K16" s="9">
        <v>664538.09475161694</v>
      </c>
      <c r="L16" s="9">
        <f t="shared" si="0"/>
        <v>646871.7718542621</v>
      </c>
    </row>
    <row r="17" spans="6:12" x14ac:dyDescent="0.25">
      <c r="F17" s="69">
        <v>1</v>
      </c>
      <c r="G17" s="69">
        <v>101</v>
      </c>
      <c r="H17" s="89">
        <v>1101</v>
      </c>
      <c r="I17" s="69">
        <v>77.67</v>
      </c>
      <c r="J17" s="74" t="s">
        <v>6</v>
      </c>
      <c r="K17" s="9">
        <v>841704.83770711895</v>
      </c>
      <c r="L17" s="9">
        <f t="shared" si="0"/>
        <v>819328.64954779681</v>
      </c>
    </row>
    <row r="18" spans="6:12" x14ac:dyDescent="0.25">
      <c r="F18" s="74">
        <v>1</v>
      </c>
      <c r="G18" s="74">
        <v>106</v>
      </c>
      <c r="H18" s="89">
        <v>1106</v>
      </c>
      <c r="I18" s="74">
        <v>77.67</v>
      </c>
      <c r="J18" s="74" t="s">
        <v>134</v>
      </c>
      <c r="K18" s="9">
        <v>756613.47766103083</v>
      </c>
      <c r="L18" s="9">
        <f t="shared" si="0"/>
        <v>736499.38922815281</v>
      </c>
    </row>
    <row r="19" spans="6:12" x14ac:dyDescent="0.25">
      <c r="F19" s="74">
        <v>1</v>
      </c>
      <c r="G19" s="74">
        <v>206</v>
      </c>
      <c r="H19" s="89">
        <v>1206</v>
      </c>
      <c r="I19" s="74">
        <v>77.67</v>
      </c>
      <c r="J19" s="74" t="s">
        <v>6</v>
      </c>
      <c r="K19" s="9">
        <v>868313.68607846939</v>
      </c>
      <c r="L19" s="9">
        <f t="shared" si="0"/>
        <v>845230.1185966261</v>
      </c>
    </row>
    <row r="20" spans="6:12" x14ac:dyDescent="0.25">
      <c r="F20" s="74">
        <v>1</v>
      </c>
      <c r="G20" s="74">
        <v>301</v>
      </c>
      <c r="H20" s="89">
        <v>1301</v>
      </c>
      <c r="I20" s="74">
        <v>77.67</v>
      </c>
      <c r="J20" s="74" t="s">
        <v>6</v>
      </c>
      <c r="K20" s="9">
        <v>764644.16258465871</v>
      </c>
      <c r="L20" s="9">
        <f t="shared" si="0"/>
        <v>744316.58349704149</v>
      </c>
    </row>
    <row r="21" spans="6:12" x14ac:dyDescent="0.25">
      <c r="F21" s="74">
        <v>1</v>
      </c>
      <c r="G21" s="74">
        <v>306</v>
      </c>
      <c r="H21" s="89">
        <v>1306</v>
      </c>
      <c r="I21" s="74">
        <v>77.67</v>
      </c>
      <c r="J21" s="74" t="s">
        <v>134</v>
      </c>
      <c r="K21" s="9">
        <v>780013.89449590805</v>
      </c>
      <c r="L21" s="9">
        <f t="shared" si="0"/>
        <v>759277.72085376584</v>
      </c>
    </row>
    <row r="22" spans="6:12" x14ac:dyDescent="0.25">
      <c r="F22" s="74">
        <v>1</v>
      </c>
      <c r="G22" s="74">
        <v>402</v>
      </c>
      <c r="H22" s="89">
        <v>1402</v>
      </c>
      <c r="I22" s="74">
        <v>77.67</v>
      </c>
      <c r="J22" s="74" t="s">
        <v>6</v>
      </c>
      <c r="K22" s="9">
        <v>753174.50014588889</v>
      </c>
      <c r="L22" s="9">
        <f t="shared" si="0"/>
        <v>733151.83474458591</v>
      </c>
    </row>
    <row r="23" spans="6:12" x14ac:dyDescent="0.25">
      <c r="F23" s="74">
        <v>1</v>
      </c>
      <c r="G23" s="74">
        <v>405</v>
      </c>
      <c r="H23" s="89">
        <v>1405</v>
      </c>
      <c r="I23" s="74">
        <v>77.67</v>
      </c>
      <c r="J23" s="74" t="s">
        <v>6</v>
      </c>
      <c r="K23" s="9">
        <v>768313.68607846939</v>
      </c>
      <c r="L23" s="9">
        <f t="shared" si="0"/>
        <v>747888.55504095939</v>
      </c>
    </row>
    <row r="24" spans="6:12" x14ac:dyDescent="0.25">
      <c r="F24" s="74">
        <v>1</v>
      </c>
      <c r="G24" s="74">
        <v>406</v>
      </c>
      <c r="H24" s="89">
        <v>1406</v>
      </c>
      <c r="I24" s="74">
        <v>77.67</v>
      </c>
      <c r="J24" s="74" t="s">
        <v>134</v>
      </c>
      <c r="K24" s="9">
        <v>791714.10291334661</v>
      </c>
      <c r="L24" s="9">
        <f t="shared" si="0"/>
        <v>770666.88666657242</v>
      </c>
    </row>
    <row r="25" spans="6:12" x14ac:dyDescent="0.25">
      <c r="F25" s="74">
        <v>1</v>
      </c>
      <c r="G25" s="74">
        <v>501</v>
      </c>
      <c r="H25" s="89">
        <v>1501</v>
      </c>
      <c r="I25" s="74">
        <v>77.67</v>
      </c>
      <c r="J25" s="74" t="s">
        <v>6</v>
      </c>
      <c r="K25" s="9">
        <v>787583.48746219848</v>
      </c>
      <c r="L25" s="9">
        <f t="shared" si="0"/>
        <v>766646.08100195287</v>
      </c>
    </row>
    <row r="26" spans="6:12" x14ac:dyDescent="0.25">
      <c r="F26" s="74">
        <v>1</v>
      </c>
      <c r="G26" s="74">
        <v>502</v>
      </c>
      <c r="H26" s="89">
        <v>1502</v>
      </c>
      <c r="I26" s="74">
        <v>77.67</v>
      </c>
      <c r="J26" s="74" t="s">
        <v>6</v>
      </c>
      <c r="K26" s="9">
        <v>764305.15778351296</v>
      </c>
      <c r="L26" s="9">
        <f t="shared" si="0"/>
        <v>743986.59092307754</v>
      </c>
    </row>
    <row r="27" spans="6:12" x14ac:dyDescent="0.25">
      <c r="F27" s="74">
        <v>1</v>
      </c>
      <c r="G27" s="74">
        <v>505</v>
      </c>
      <c r="H27" s="89">
        <v>1505</v>
      </c>
      <c r="I27" s="74">
        <v>77.67</v>
      </c>
      <c r="J27" s="74" t="s">
        <v>6</v>
      </c>
      <c r="K27" s="9">
        <v>779668.07552790502</v>
      </c>
      <c r="L27" s="9">
        <f t="shared" si="0"/>
        <v>758941.09526323981</v>
      </c>
    </row>
    <row r="28" spans="6:12" x14ac:dyDescent="0.25">
      <c r="F28" s="74">
        <v>1</v>
      </c>
      <c r="G28" s="74">
        <v>506</v>
      </c>
      <c r="H28" s="89">
        <v>1506</v>
      </c>
      <c r="I28" s="74">
        <v>77.67</v>
      </c>
      <c r="J28" s="74" t="s">
        <v>6</v>
      </c>
      <c r="K28" s="9">
        <v>803414.31133078528</v>
      </c>
      <c r="L28" s="9">
        <f t="shared" si="0"/>
        <v>782056.052479379</v>
      </c>
    </row>
    <row r="29" spans="6:12" x14ac:dyDescent="0.25">
      <c r="F29" s="74">
        <v>1</v>
      </c>
      <c r="G29" s="74">
        <v>601</v>
      </c>
      <c r="H29" s="89">
        <v>1601</v>
      </c>
      <c r="I29" s="74">
        <v>77.67</v>
      </c>
      <c r="J29" s="74" t="s">
        <v>6</v>
      </c>
      <c r="K29" s="9">
        <v>799053.1499009683</v>
      </c>
      <c r="L29" s="9">
        <f t="shared" si="0"/>
        <v>777810.82975440845</v>
      </c>
    </row>
    <row r="30" spans="6:12" x14ac:dyDescent="0.25">
      <c r="F30" s="74">
        <v>1</v>
      </c>
      <c r="G30" s="74">
        <v>602</v>
      </c>
      <c r="H30" s="89">
        <v>1602</v>
      </c>
      <c r="I30" s="74">
        <v>77.67</v>
      </c>
      <c r="J30" s="74" t="s">
        <v>6</v>
      </c>
      <c r="K30" s="9">
        <v>775435.81542113679</v>
      </c>
      <c r="L30" s="9">
        <f t="shared" si="0"/>
        <v>754821.34710156883</v>
      </c>
    </row>
    <row r="31" spans="6:12" x14ac:dyDescent="0.25">
      <c r="F31" s="74">
        <v>1</v>
      </c>
      <c r="G31" s="74">
        <v>605</v>
      </c>
      <c r="H31" s="89">
        <v>1605</v>
      </c>
      <c r="I31" s="74">
        <v>77.67</v>
      </c>
      <c r="J31" s="74" t="s">
        <v>134</v>
      </c>
      <c r="K31" s="9">
        <v>791022.46497734042</v>
      </c>
      <c r="L31" s="9">
        <f t="shared" si="0"/>
        <v>769993.63548551989</v>
      </c>
    </row>
    <row r="32" spans="6:12" x14ac:dyDescent="0.25">
      <c r="F32" s="74">
        <v>2</v>
      </c>
      <c r="G32" s="74">
        <v>101</v>
      </c>
      <c r="H32" s="89">
        <v>2101</v>
      </c>
      <c r="I32" s="74">
        <v>77.67</v>
      </c>
      <c r="J32" s="74" t="s">
        <v>6</v>
      </c>
      <c r="K32" s="9">
        <v>741704.83770711895</v>
      </c>
      <c r="L32" s="9">
        <f t="shared" si="0"/>
        <v>721987.08599213033</v>
      </c>
    </row>
    <row r="33" spans="6:12" x14ac:dyDescent="0.25">
      <c r="F33" s="74">
        <v>2</v>
      </c>
      <c r="G33" s="74">
        <v>106</v>
      </c>
      <c r="H33" s="89">
        <v>2106</v>
      </c>
      <c r="I33" s="74">
        <v>77.67</v>
      </c>
      <c r="J33" s="74" t="s">
        <v>6</v>
      </c>
      <c r="K33" s="9">
        <v>745431.99769559689</v>
      </c>
      <c r="L33" s="9">
        <f t="shared" si="0"/>
        <v>725615.16180113598</v>
      </c>
    </row>
    <row r="34" spans="6:12" x14ac:dyDescent="0.25">
      <c r="F34" s="74">
        <v>2</v>
      </c>
      <c r="G34" s="74">
        <v>201</v>
      </c>
      <c r="H34" s="89">
        <v>2201</v>
      </c>
      <c r="I34" s="74">
        <v>77.67</v>
      </c>
      <c r="J34" s="74" t="s">
        <v>6</v>
      </c>
      <c r="K34" s="9">
        <v>753174.50014588877</v>
      </c>
      <c r="L34" s="9">
        <f t="shared" si="0"/>
        <v>733151.83474458591</v>
      </c>
    </row>
    <row r="35" spans="6:12" x14ac:dyDescent="0.25">
      <c r="F35" s="74">
        <v>2</v>
      </c>
      <c r="G35" s="74">
        <v>202</v>
      </c>
      <c r="H35" s="89">
        <v>2202</v>
      </c>
      <c r="I35" s="74">
        <v>77.67</v>
      </c>
      <c r="J35" s="74" t="s">
        <v>134</v>
      </c>
      <c r="K35" s="9">
        <v>730913.18487064098</v>
      </c>
      <c r="L35" s="9">
        <f t="shared" si="0"/>
        <v>711482.32238760323</v>
      </c>
    </row>
    <row r="36" spans="6:12" x14ac:dyDescent="0.25">
      <c r="F36" s="74">
        <v>2</v>
      </c>
      <c r="G36" s="74">
        <v>206</v>
      </c>
      <c r="H36" s="89">
        <v>2206</v>
      </c>
      <c r="I36" s="74">
        <v>77.67</v>
      </c>
      <c r="J36" s="74" t="s">
        <v>134</v>
      </c>
      <c r="K36" s="9">
        <v>756959.29662903398</v>
      </c>
      <c r="L36" s="9">
        <f t="shared" si="0"/>
        <v>736836.01481867931</v>
      </c>
    </row>
    <row r="37" spans="6:12" x14ac:dyDescent="0.25">
      <c r="F37" s="74">
        <v>2</v>
      </c>
      <c r="G37" s="74">
        <v>306</v>
      </c>
      <c r="H37" s="89">
        <v>2306</v>
      </c>
      <c r="I37" s="74">
        <v>77.67</v>
      </c>
      <c r="J37" s="74" t="s">
        <v>6</v>
      </c>
      <c r="K37" s="9">
        <v>768486.59556247108</v>
      </c>
      <c r="L37" s="9">
        <f t="shared" si="0"/>
        <v>748056.86783622263</v>
      </c>
    </row>
    <row r="38" spans="6:12" x14ac:dyDescent="0.25">
      <c r="F38" s="74">
        <v>2</v>
      </c>
      <c r="G38" s="74">
        <v>401</v>
      </c>
      <c r="H38" s="89">
        <v>2401</v>
      </c>
      <c r="I38" s="74">
        <v>77.67</v>
      </c>
      <c r="J38" s="74" t="s">
        <v>6</v>
      </c>
      <c r="K38" s="9">
        <v>776113.82502342854</v>
      </c>
      <c r="L38" s="9">
        <f t="shared" si="0"/>
        <v>755481.33224949718</v>
      </c>
    </row>
    <row r="39" spans="6:12" x14ac:dyDescent="0.25">
      <c r="F39" s="74">
        <v>2</v>
      </c>
      <c r="G39" s="74">
        <v>405</v>
      </c>
      <c r="H39" s="89">
        <v>2405</v>
      </c>
      <c r="I39" s="74">
        <v>77.67</v>
      </c>
      <c r="J39" s="74" t="s">
        <v>6</v>
      </c>
      <c r="K39" s="9">
        <v>756959.29662903398</v>
      </c>
      <c r="L39" s="9">
        <f t="shared" si="0"/>
        <v>736836.01481867942</v>
      </c>
    </row>
    <row r="40" spans="6:12" x14ac:dyDescent="0.25">
      <c r="F40" s="74">
        <v>2</v>
      </c>
      <c r="G40" s="74">
        <v>406</v>
      </c>
      <c r="H40" s="89">
        <v>2406</v>
      </c>
      <c r="I40" s="74">
        <v>77.67</v>
      </c>
      <c r="J40" s="74" t="s">
        <v>6</v>
      </c>
      <c r="K40" s="9">
        <v>780013.89449590805</v>
      </c>
      <c r="L40" s="9">
        <f t="shared" si="0"/>
        <v>759277.72085376608</v>
      </c>
    </row>
    <row r="41" spans="6:12" x14ac:dyDescent="0.25">
      <c r="F41" s="74">
        <v>2</v>
      </c>
      <c r="G41" s="74">
        <v>501</v>
      </c>
      <c r="H41" s="89">
        <v>2501</v>
      </c>
      <c r="I41" s="74">
        <v>77.67</v>
      </c>
      <c r="J41" s="74" t="s">
        <v>6</v>
      </c>
      <c r="K41" s="9">
        <v>787583.48746219848</v>
      </c>
      <c r="L41" s="9">
        <f t="shared" si="0"/>
        <v>766646.08100195299</v>
      </c>
    </row>
    <row r="42" spans="6:12" x14ac:dyDescent="0.25">
      <c r="F42" s="74">
        <v>2</v>
      </c>
      <c r="G42" s="74">
        <v>505</v>
      </c>
      <c r="H42" s="89">
        <v>2505</v>
      </c>
      <c r="I42" s="74">
        <v>77.67</v>
      </c>
      <c r="J42" s="74" t="s">
        <v>6</v>
      </c>
      <c r="K42" s="9">
        <v>768145.88721961097</v>
      </c>
      <c r="L42" s="9">
        <f t="shared" si="0"/>
        <v>747725.21700811817</v>
      </c>
    </row>
    <row r="43" spans="6:12" x14ac:dyDescent="0.25">
      <c r="F43" s="74">
        <v>2</v>
      </c>
      <c r="G43" s="74">
        <v>506</v>
      </c>
      <c r="H43" s="89">
        <v>2506</v>
      </c>
      <c r="I43" s="74">
        <v>77.67</v>
      </c>
      <c r="J43" s="74" t="s">
        <v>6</v>
      </c>
      <c r="K43" s="9">
        <v>791541.19342934527</v>
      </c>
      <c r="L43" s="9">
        <f t="shared" si="0"/>
        <v>770498.57387130952</v>
      </c>
    </row>
    <row r="44" spans="6:12" x14ac:dyDescent="0.25">
      <c r="F44" s="74">
        <v>2</v>
      </c>
      <c r="G44" s="74">
        <v>601</v>
      </c>
      <c r="H44" s="89">
        <v>2601</v>
      </c>
      <c r="I44" s="74">
        <v>77.67</v>
      </c>
      <c r="J44" s="74" t="s">
        <v>6</v>
      </c>
      <c r="K44" s="9">
        <v>799053.1499009683</v>
      </c>
      <c r="L44" s="9">
        <f t="shared" si="0"/>
        <v>777810.82975440845</v>
      </c>
    </row>
    <row r="45" spans="6:12" x14ac:dyDescent="0.25">
      <c r="F45" s="74">
        <v>2</v>
      </c>
      <c r="G45" s="74">
        <v>605</v>
      </c>
      <c r="H45" s="89">
        <v>2605</v>
      </c>
      <c r="I45" s="74">
        <v>77.67</v>
      </c>
      <c r="J45" s="74" t="s">
        <v>6</v>
      </c>
      <c r="K45" s="9">
        <v>779332.47781018773</v>
      </c>
      <c r="L45" s="9">
        <f t="shared" si="0"/>
        <v>758614.41919755656</v>
      </c>
    </row>
    <row r="46" spans="6:12" x14ac:dyDescent="0.25">
      <c r="F46" s="74">
        <v>2</v>
      </c>
      <c r="G46" s="74">
        <v>606</v>
      </c>
      <c r="H46" s="89">
        <v>2606</v>
      </c>
      <c r="I46" s="74">
        <v>77.67</v>
      </c>
      <c r="J46" s="74" t="s">
        <v>6</v>
      </c>
      <c r="K46" s="9">
        <v>803068.49236278224</v>
      </c>
      <c r="L46" s="9">
        <f t="shared" si="0"/>
        <v>781719.42688885261</v>
      </c>
    </row>
    <row r="47" spans="6:12" x14ac:dyDescent="0.25">
      <c r="F47" s="74">
        <v>3</v>
      </c>
      <c r="G47" s="74">
        <v>201</v>
      </c>
      <c r="H47" s="89">
        <v>3201</v>
      </c>
      <c r="I47" s="74">
        <v>77.67</v>
      </c>
      <c r="J47" s="74" t="s">
        <v>134</v>
      </c>
      <c r="K47" s="9">
        <v>753174.50014588877</v>
      </c>
      <c r="L47" s="9">
        <f t="shared" si="0"/>
        <v>733151.83474458579</v>
      </c>
    </row>
    <row r="48" spans="6:12" x14ac:dyDescent="0.25">
      <c r="F48" s="74">
        <v>3</v>
      </c>
      <c r="G48" s="74">
        <v>206</v>
      </c>
      <c r="H48" s="89">
        <v>3206</v>
      </c>
      <c r="I48" s="74">
        <v>77.67</v>
      </c>
      <c r="J48" s="74" t="s">
        <v>6</v>
      </c>
      <c r="K48" s="9">
        <v>772098.48256161471</v>
      </c>
      <c r="L48" s="9">
        <f t="shared" si="0"/>
        <v>751572.73511505278</v>
      </c>
    </row>
    <row r="49" spans="6:12" x14ac:dyDescent="0.25">
      <c r="F49" s="74">
        <v>3</v>
      </c>
      <c r="G49" s="74">
        <v>305</v>
      </c>
      <c r="H49" s="89">
        <v>3305</v>
      </c>
      <c r="I49" s="74">
        <v>77.67</v>
      </c>
      <c r="J49" s="74" t="s">
        <v>134</v>
      </c>
      <c r="K49" s="9">
        <v>760688.16015922639</v>
      </c>
      <c r="L49" s="9">
        <f t="shared" si="0"/>
        <v>740465.74888182548</v>
      </c>
    </row>
    <row r="50" spans="6:12" x14ac:dyDescent="0.25">
      <c r="F50" s="74">
        <v>3</v>
      </c>
      <c r="G50" s="74">
        <v>306</v>
      </c>
      <c r="H50" s="89">
        <v>3306</v>
      </c>
      <c r="I50" s="74">
        <v>77.67</v>
      </c>
      <c r="J50" s="74" t="s">
        <v>6</v>
      </c>
      <c r="K50" s="9">
        <v>774250.25</v>
      </c>
      <c r="L50" s="9">
        <f t="shared" si="0"/>
        <v>753667.29918365867</v>
      </c>
    </row>
    <row r="51" spans="6:12" x14ac:dyDescent="0.25">
      <c r="F51" s="74">
        <v>3</v>
      </c>
      <c r="G51" s="74">
        <v>401</v>
      </c>
      <c r="H51" s="89">
        <v>3401</v>
      </c>
      <c r="I51" s="74">
        <v>77.67</v>
      </c>
      <c r="J51" s="74" t="s">
        <v>6</v>
      </c>
      <c r="K51" s="9">
        <v>776113.82502342854</v>
      </c>
      <c r="L51" s="9">
        <f t="shared" si="0"/>
        <v>755481.33224949683</v>
      </c>
    </row>
    <row r="52" spans="6:12" x14ac:dyDescent="0.25">
      <c r="F52" s="74">
        <v>3</v>
      </c>
      <c r="G52" s="74">
        <v>402</v>
      </c>
      <c r="H52" s="89">
        <v>3402</v>
      </c>
      <c r="I52" s="74">
        <v>77.67</v>
      </c>
      <c r="J52" s="74" t="s">
        <v>6</v>
      </c>
      <c r="K52" s="9">
        <v>753174.50014588889</v>
      </c>
      <c r="L52" s="9">
        <f t="shared" si="0"/>
        <v>733151.83474458568</v>
      </c>
    </row>
    <row r="53" spans="6:12" x14ac:dyDescent="0.25">
      <c r="F53" s="74">
        <v>3</v>
      </c>
      <c r="G53" s="74">
        <v>405</v>
      </c>
      <c r="H53" s="89">
        <v>3405</v>
      </c>
      <c r="I53" s="74">
        <v>77.67</v>
      </c>
      <c r="J53" s="74" t="s">
        <v>6</v>
      </c>
      <c r="K53" s="9">
        <v>772098.48256161471</v>
      </c>
      <c r="L53" s="9">
        <f t="shared" si="0"/>
        <v>751572.73511505267</v>
      </c>
    </row>
    <row r="54" spans="6:12" x14ac:dyDescent="0.25">
      <c r="F54" s="74">
        <v>3</v>
      </c>
      <c r="G54" s="74">
        <v>406</v>
      </c>
      <c r="H54" s="89">
        <v>3406</v>
      </c>
      <c r="I54" s="74">
        <v>77.67</v>
      </c>
      <c r="J54" s="74" t="s">
        <v>6</v>
      </c>
      <c r="K54" s="9">
        <v>785864</v>
      </c>
      <c r="L54" s="9">
        <f>L53*K54/K53</f>
        <v>764972.30502110475</v>
      </c>
    </row>
    <row r="55" spans="6:12" x14ac:dyDescent="0.25">
      <c r="F55" s="74">
        <v>1</v>
      </c>
      <c r="G55" s="74">
        <v>707</v>
      </c>
      <c r="H55" s="89">
        <v>1707</v>
      </c>
      <c r="I55" s="74">
        <v>121.19</v>
      </c>
      <c r="J55" s="74" t="s">
        <v>6</v>
      </c>
      <c r="K55" s="9">
        <v>940963.94462091487</v>
      </c>
      <c r="L55" s="9">
        <f>I55*D10</f>
        <v>632137.72341597802</v>
      </c>
    </row>
    <row r="56" spans="6:12" x14ac:dyDescent="0.25">
      <c r="F56" s="74">
        <v>1</v>
      </c>
      <c r="G56" s="74">
        <v>708</v>
      </c>
      <c r="H56" s="89">
        <v>1708</v>
      </c>
      <c r="I56" s="74">
        <v>121.19</v>
      </c>
      <c r="J56" s="74" t="s">
        <v>6</v>
      </c>
      <c r="K56" s="9">
        <v>973897.68268264679</v>
      </c>
      <c r="L56" s="9">
        <f>L55*K56/K55</f>
        <v>654262.5437355371</v>
      </c>
    </row>
    <row r="57" spans="6:12" x14ac:dyDescent="0.25">
      <c r="F57" s="74">
        <v>2</v>
      </c>
      <c r="G57" s="74">
        <v>704</v>
      </c>
      <c r="H57" s="89">
        <v>2704</v>
      </c>
      <c r="I57" s="74">
        <v>121.19</v>
      </c>
      <c r="J57" s="74" t="s">
        <v>6</v>
      </c>
      <c r="K57" s="9">
        <v>904066.11084904871</v>
      </c>
      <c r="L57" s="9">
        <f>L56*K57/K56</f>
        <v>607349.83141133224</v>
      </c>
    </row>
    <row r="58" spans="6:12" x14ac:dyDescent="0.25">
      <c r="F58" s="74">
        <v>3</v>
      </c>
      <c r="G58" s="74">
        <v>503</v>
      </c>
      <c r="H58" s="89">
        <v>3503</v>
      </c>
      <c r="I58" s="74">
        <v>121.19</v>
      </c>
      <c r="J58" s="74" t="s">
        <v>6</v>
      </c>
      <c r="K58" s="9">
        <v>865135.03430530988</v>
      </c>
      <c r="L58" s="9">
        <f>L57*K58/K57</f>
        <v>581196.01091993519</v>
      </c>
    </row>
    <row r="59" spans="6:12" x14ac:dyDescent="0.25">
      <c r="F59" s="74">
        <v>3</v>
      </c>
      <c r="G59" s="74">
        <v>504</v>
      </c>
      <c r="H59" s="89">
        <v>3504</v>
      </c>
      <c r="I59" s="74">
        <v>121.19</v>
      </c>
      <c r="J59" s="74" t="s">
        <v>6</v>
      </c>
      <c r="K59" s="9">
        <v>865135.03430530988</v>
      </c>
      <c r="L59" s="9">
        <f t="shared" ref="L59:L62" si="1">L58*K59/K58</f>
        <v>581196.01091993519</v>
      </c>
    </row>
    <row r="60" spans="6:12" x14ac:dyDescent="0.25">
      <c r="F60" s="74">
        <v>1</v>
      </c>
      <c r="G60" s="74">
        <v>703</v>
      </c>
      <c r="H60" s="89">
        <v>1703</v>
      </c>
      <c r="I60" s="74">
        <v>140.30000000000001</v>
      </c>
      <c r="J60" s="74" t="s">
        <v>6</v>
      </c>
      <c r="K60" s="9">
        <v>1005840.1896748897</v>
      </c>
      <c r="L60" s="9">
        <f t="shared" si="1"/>
        <v>675721.45697626716</v>
      </c>
    </row>
    <row r="61" spans="6:12" x14ac:dyDescent="0.25">
      <c r="F61" s="74">
        <v>2</v>
      </c>
      <c r="G61" s="74">
        <v>708</v>
      </c>
      <c r="H61" s="89">
        <v>2708</v>
      </c>
      <c r="I61" s="74">
        <v>140.30000000000001</v>
      </c>
      <c r="J61" s="74" t="s">
        <v>6</v>
      </c>
      <c r="K61" s="9">
        <v>1036474.9162639725</v>
      </c>
      <c r="L61" s="9">
        <f t="shared" si="1"/>
        <v>696301.80591970671</v>
      </c>
    </row>
    <row r="62" spans="6:12" x14ac:dyDescent="0.25">
      <c r="F62" s="74">
        <v>2</v>
      </c>
      <c r="G62" s="74">
        <v>707</v>
      </c>
      <c r="H62" s="89">
        <v>2707</v>
      </c>
      <c r="I62" s="74">
        <v>140.62</v>
      </c>
      <c r="J62" s="74" t="s">
        <v>6</v>
      </c>
      <c r="K62" s="9">
        <v>1037791.7542089617</v>
      </c>
      <c r="L62" s="9">
        <f t="shared" si="1"/>
        <v>697186.45505574625</v>
      </c>
    </row>
    <row r="63" spans="6:12" x14ac:dyDescent="0.25">
      <c r="F63" s="74">
        <v>1</v>
      </c>
      <c r="G63" s="74">
        <v>701</v>
      </c>
      <c r="H63" s="89">
        <v>1701</v>
      </c>
      <c r="I63" s="74">
        <v>154.30000000000001</v>
      </c>
      <c r="J63" s="74" t="s">
        <v>6</v>
      </c>
      <c r="K63" s="9">
        <v>1166738.9948534672</v>
      </c>
      <c r="L63" s="9">
        <f>I63*D13</f>
        <v>765822.29437229433</v>
      </c>
    </row>
    <row r="64" spans="6:12" x14ac:dyDescent="0.25">
      <c r="F64" s="74">
        <v>1</v>
      </c>
      <c r="G64" s="74">
        <v>705</v>
      </c>
      <c r="H64" s="89">
        <v>1705</v>
      </c>
      <c r="I64" s="74">
        <v>154.30000000000001</v>
      </c>
      <c r="J64" s="74" t="s">
        <v>6</v>
      </c>
      <c r="K64" s="9">
        <v>1155012.9748046889</v>
      </c>
      <c r="L64" s="9">
        <f>L63*K64/K63</f>
        <v>758125.58789619105</v>
      </c>
    </row>
    <row r="65" spans="6:12" x14ac:dyDescent="0.25">
      <c r="F65" s="74">
        <v>1</v>
      </c>
      <c r="G65" s="74">
        <v>706</v>
      </c>
      <c r="H65" s="89">
        <v>1706</v>
      </c>
      <c r="I65" s="74">
        <v>154.30000000000001</v>
      </c>
      <c r="J65" s="74" t="s">
        <v>6</v>
      </c>
      <c r="K65" s="9">
        <v>1190191.0349510245</v>
      </c>
      <c r="L65" s="9">
        <f t="shared" ref="L65:L68" si="2">L64*K65/K64</f>
        <v>781215.70732450136</v>
      </c>
    </row>
    <row r="66" spans="6:12" x14ac:dyDescent="0.25">
      <c r="F66" s="74">
        <v>2</v>
      </c>
      <c r="G66" s="74">
        <v>701</v>
      </c>
      <c r="H66" s="89">
        <v>2701</v>
      </c>
      <c r="I66" s="74">
        <v>154.30000000000001</v>
      </c>
      <c r="J66" s="74" t="s">
        <v>6</v>
      </c>
      <c r="K66" s="9">
        <v>1166738.9948534672</v>
      </c>
      <c r="L66" s="9">
        <f t="shared" si="2"/>
        <v>765822.29437229445</v>
      </c>
    </row>
    <row r="67" spans="6:12" x14ac:dyDescent="0.25">
      <c r="F67" s="74">
        <v>2</v>
      </c>
      <c r="G67" s="74">
        <v>706</v>
      </c>
      <c r="H67" s="89">
        <v>2706</v>
      </c>
      <c r="I67" s="74">
        <v>154.30000000000001</v>
      </c>
      <c r="J67" s="74" t="s">
        <v>6</v>
      </c>
      <c r="K67" s="9">
        <v>1190191.0349510245</v>
      </c>
      <c r="L67" s="9">
        <f t="shared" si="2"/>
        <v>781215.70732450148</v>
      </c>
    </row>
    <row r="68" spans="6:12" x14ac:dyDescent="0.25">
      <c r="F68" s="74">
        <v>3</v>
      </c>
      <c r="G68" s="74">
        <v>506</v>
      </c>
      <c r="H68" s="89">
        <v>3506</v>
      </c>
      <c r="I68" s="74">
        <v>154.30000000000001</v>
      </c>
      <c r="J68" s="74" t="s">
        <v>6</v>
      </c>
      <c r="K68" s="9">
        <v>1184838.0226407186</v>
      </c>
      <c r="L68" s="9">
        <f t="shared" si="2"/>
        <v>777702.10557864024</v>
      </c>
    </row>
    <row r="69" spans="6:12" x14ac:dyDescent="0.25">
      <c r="F69" s="76"/>
      <c r="G69" s="76"/>
      <c r="H69" s="76"/>
      <c r="I69" s="67"/>
      <c r="J69" s="76"/>
      <c r="K69" s="7"/>
    </row>
    <row r="70" spans="6:12" x14ac:dyDescent="0.25">
      <c r="F70" s="67"/>
      <c r="G70" s="67"/>
      <c r="H70" s="67"/>
      <c r="I70" s="67"/>
      <c r="J70" s="67"/>
      <c r="K70" s="7"/>
    </row>
    <row r="71" spans="6:12" x14ac:dyDescent="0.25">
      <c r="F71" s="67"/>
      <c r="G71" s="67"/>
      <c r="H71" s="67"/>
      <c r="I71" s="67"/>
      <c r="J71" s="67"/>
      <c r="K71" s="7"/>
    </row>
  </sheetData>
  <autoFilter ref="F3:L3" xr:uid="{615135A0-25D2-4895-B008-BF3E1ACBCD60}">
    <sortState xmlns:xlrd2="http://schemas.microsoft.com/office/spreadsheetml/2017/richdata2" ref="F4:L68">
      <sortCondition ref="I3"/>
    </sortState>
  </autoFilter>
  <pageMargins left="0.511811024" right="0.511811024" top="0.78740157499999996" bottom="0.78740157499999996" header="0.31496062000000002" footer="0.31496062000000002"/>
  <pageSetup paperSize="9" orientation="portrait" r:id="rId1"/>
  <ignoredErrors>
    <ignoredError sqref="D11:D12 D8:D9" formulaRange="1"/>
    <ignoredError sqref="L6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5D271-7735-418A-81CB-97521B07BCA9}">
  <sheetPr>
    <tabColor rgb="FFFF0000"/>
  </sheetPr>
  <dimension ref="A1:O158"/>
  <sheetViews>
    <sheetView workbookViewId="0">
      <selection activeCell="N156" sqref="N156"/>
    </sheetView>
  </sheetViews>
  <sheetFormatPr defaultRowHeight="15" x14ac:dyDescent="0.25"/>
  <cols>
    <col min="1" max="1" width="9.140625" style="96"/>
    <col min="5" max="5" width="16.28515625" bestFit="1" customWidth="1"/>
    <col min="6" max="6" width="4.85546875" bestFit="1" customWidth="1"/>
    <col min="8" max="8" width="9.140625" style="96"/>
    <col min="14" max="14" width="10.85546875" bestFit="1" customWidth="1"/>
    <col min="15" max="15" width="46.5703125" bestFit="1" customWidth="1"/>
  </cols>
  <sheetData>
    <row r="1" spans="2:15" x14ac:dyDescent="0.25">
      <c r="C1" s="34"/>
      <c r="D1" s="34"/>
      <c r="E1" s="31">
        <f>SUBTOTAL(9,E3:E111)</f>
        <v>28990313.259999987</v>
      </c>
      <c r="F1" s="34"/>
      <c r="H1" s="115" t="s">
        <v>257</v>
      </c>
      <c r="I1" s="115"/>
      <c r="J1" s="115"/>
      <c r="K1" s="115"/>
    </row>
    <row r="2" spans="2:15" x14ac:dyDescent="0.25">
      <c r="B2" s="43" t="s">
        <v>182</v>
      </c>
      <c r="C2" s="99" t="s">
        <v>0</v>
      </c>
      <c r="D2" s="37" t="s">
        <v>139</v>
      </c>
      <c r="E2" s="39" t="s">
        <v>140</v>
      </c>
      <c r="F2" s="41" t="s">
        <v>141</v>
      </c>
      <c r="H2" s="102" t="s">
        <v>182</v>
      </c>
      <c r="I2" s="41" t="s">
        <v>0</v>
      </c>
      <c r="J2" s="41" t="s">
        <v>139</v>
      </c>
      <c r="K2" s="41" t="s">
        <v>199</v>
      </c>
      <c r="N2" s="113" t="s">
        <v>209</v>
      </c>
      <c r="O2" s="114"/>
    </row>
    <row r="3" spans="2:15" x14ac:dyDescent="0.25">
      <c r="B3" s="97" t="str">
        <f>C3&amp;D3</f>
        <v>1101</v>
      </c>
      <c r="C3" s="100">
        <v>1</v>
      </c>
      <c r="D3" s="93">
        <v>101</v>
      </c>
      <c r="E3" s="94">
        <v>188156.23</v>
      </c>
      <c r="F3" s="92">
        <v>1</v>
      </c>
      <c r="H3" s="97" t="str">
        <f>I3&amp;J3</f>
        <v>1101</v>
      </c>
      <c r="I3" s="105">
        <v>1</v>
      </c>
      <c r="J3" s="105">
        <v>101</v>
      </c>
      <c r="K3" s="104">
        <v>0</v>
      </c>
      <c r="N3" s="3">
        <v>0</v>
      </c>
      <c r="O3" s="3" t="s">
        <v>142</v>
      </c>
    </row>
    <row r="4" spans="2:15" x14ac:dyDescent="0.25">
      <c r="B4" s="97" t="str">
        <f t="shared" ref="B4:B67" si="0">C4&amp;D4</f>
        <v>1104</v>
      </c>
      <c r="C4" s="100">
        <v>1</v>
      </c>
      <c r="D4" s="93">
        <v>104</v>
      </c>
      <c r="E4" s="94">
        <v>316719.37</v>
      </c>
      <c r="F4" s="92">
        <v>1</v>
      </c>
      <c r="H4" s="97" t="str">
        <f t="shared" ref="H4:H67" si="1">I4&amp;J4</f>
        <v>1102</v>
      </c>
      <c r="I4" s="105">
        <v>1</v>
      </c>
      <c r="J4" s="105">
        <v>102</v>
      </c>
      <c r="K4" s="104">
        <v>3</v>
      </c>
      <c r="N4" s="3">
        <v>1</v>
      </c>
      <c r="O4" s="3" t="s">
        <v>200</v>
      </c>
    </row>
    <row r="5" spans="2:15" x14ac:dyDescent="0.25">
      <c r="B5" s="97" t="str">
        <f t="shared" si="0"/>
        <v>1106</v>
      </c>
      <c r="C5" s="100">
        <v>1</v>
      </c>
      <c r="D5" s="93">
        <v>106</v>
      </c>
      <c r="E5" s="94">
        <v>466602.68</v>
      </c>
      <c r="F5" s="92">
        <v>1</v>
      </c>
      <c r="H5" s="97" t="str">
        <f t="shared" si="1"/>
        <v>1105</v>
      </c>
      <c r="I5" s="105">
        <v>1</v>
      </c>
      <c r="J5" s="105">
        <v>105</v>
      </c>
      <c r="K5" s="104">
        <v>4</v>
      </c>
      <c r="N5" s="3">
        <v>2</v>
      </c>
      <c r="O5" s="3" t="s">
        <v>201</v>
      </c>
    </row>
    <row r="6" spans="2:15" x14ac:dyDescent="0.25">
      <c r="B6" s="97" t="str">
        <f t="shared" si="0"/>
        <v>1107</v>
      </c>
      <c r="C6" s="100">
        <v>1</v>
      </c>
      <c r="D6" s="93">
        <v>107</v>
      </c>
      <c r="E6" s="94">
        <v>360745.31</v>
      </c>
      <c r="F6" s="92">
        <v>1</v>
      </c>
      <c r="H6" s="97" t="str">
        <f t="shared" si="1"/>
        <v>1106</v>
      </c>
      <c r="I6" s="105">
        <v>1</v>
      </c>
      <c r="J6" s="105">
        <v>106</v>
      </c>
      <c r="K6" s="104">
        <v>6</v>
      </c>
      <c r="N6" s="3">
        <v>3</v>
      </c>
      <c r="O6" s="3" t="s">
        <v>202</v>
      </c>
    </row>
    <row r="7" spans="2:15" x14ac:dyDescent="0.25">
      <c r="B7" s="97" t="str">
        <f t="shared" si="0"/>
        <v>1108</v>
      </c>
      <c r="C7" s="100">
        <v>1</v>
      </c>
      <c r="D7" s="93">
        <v>108</v>
      </c>
      <c r="E7" s="94">
        <v>360745.31</v>
      </c>
      <c r="F7" s="92">
        <v>1</v>
      </c>
      <c r="H7" s="97" t="str">
        <f t="shared" si="1"/>
        <v>1201</v>
      </c>
      <c r="I7" s="105">
        <v>1</v>
      </c>
      <c r="J7" s="105">
        <v>201</v>
      </c>
      <c r="K7" s="104">
        <v>4</v>
      </c>
      <c r="N7" s="3">
        <v>4</v>
      </c>
      <c r="O7" s="3" t="s">
        <v>203</v>
      </c>
    </row>
    <row r="8" spans="2:15" x14ac:dyDescent="0.25">
      <c r="B8" s="97" t="str">
        <f t="shared" si="0"/>
        <v>1205</v>
      </c>
      <c r="C8" s="100">
        <v>1</v>
      </c>
      <c r="D8" s="93">
        <v>205</v>
      </c>
      <c r="E8" s="94">
        <v>437198.22</v>
      </c>
      <c r="F8" s="92">
        <v>2</v>
      </c>
      <c r="H8" s="97" t="str">
        <f t="shared" si="1"/>
        <v>1202</v>
      </c>
      <c r="I8" s="105">
        <v>1</v>
      </c>
      <c r="J8" s="105">
        <v>202</v>
      </c>
      <c r="K8" s="104">
        <v>3</v>
      </c>
      <c r="N8" s="3">
        <v>5</v>
      </c>
      <c r="O8" s="3" t="s">
        <v>204</v>
      </c>
    </row>
    <row r="9" spans="2:15" x14ac:dyDescent="0.25">
      <c r="B9" s="97" t="str">
        <f t="shared" si="0"/>
        <v>1206</v>
      </c>
      <c r="C9" s="100">
        <v>1</v>
      </c>
      <c r="D9" s="93">
        <v>206</v>
      </c>
      <c r="E9" s="94">
        <v>188156.23</v>
      </c>
      <c r="F9" s="92">
        <v>2</v>
      </c>
      <c r="H9" s="97" t="str">
        <f t="shared" si="1"/>
        <v>1205</v>
      </c>
      <c r="I9" s="105">
        <v>1</v>
      </c>
      <c r="J9" s="105">
        <v>205</v>
      </c>
      <c r="K9" s="104">
        <v>6</v>
      </c>
      <c r="N9" s="3">
        <v>6</v>
      </c>
      <c r="O9" s="3" t="s">
        <v>205</v>
      </c>
    </row>
    <row r="10" spans="2:15" x14ac:dyDescent="0.25">
      <c r="B10" s="97" t="str">
        <f t="shared" si="0"/>
        <v>1207</v>
      </c>
      <c r="C10" s="100">
        <v>1</v>
      </c>
      <c r="D10" s="93">
        <v>207</v>
      </c>
      <c r="E10" s="94">
        <v>143198.54999999999</v>
      </c>
      <c r="F10" s="92">
        <v>2</v>
      </c>
      <c r="H10" s="97" t="str">
        <f t="shared" si="1"/>
        <v>1206</v>
      </c>
      <c r="I10" s="105">
        <v>1</v>
      </c>
      <c r="J10" s="105">
        <v>206</v>
      </c>
      <c r="K10" s="104">
        <v>0</v>
      </c>
      <c r="N10" s="3">
        <v>7</v>
      </c>
      <c r="O10" s="3" t="s">
        <v>206</v>
      </c>
    </row>
    <row r="11" spans="2:15" x14ac:dyDescent="0.25">
      <c r="B11" s="97" t="str">
        <f t="shared" si="0"/>
        <v>1208</v>
      </c>
      <c r="C11" s="100">
        <v>1</v>
      </c>
      <c r="D11" s="93">
        <v>208</v>
      </c>
      <c r="E11" s="94">
        <v>151524.04</v>
      </c>
      <c r="F11" s="92">
        <v>2</v>
      </c>
      <c r="H11" s="97" t="str">
        <f t="shared" si="1"/>
        <v>1301</v>
      </c>
      <c r="I11" s="105">
        <v>1</v>
      </c>
      <c r="J11" s="105">
        <v>301</v>
      </c>
      <c r="K11" s="104">
        <v>0</v>
      </c>
      <c r="N11" s="3">
        <v>8</v>
      </c>
      <c r="O11" s="3" t="s">
        <v>207</v>
      </c>
    </row>
    <row r="12" spans="2:15" x14ac:dyDescent="0.25">
      <c r="B12" s="97" t="str">
        <f t="shared" si="0"/>
        <v>1301</v>
      </c>
      <c r="C12" s="100">
        <v>1</v>
      </c>
      <c r="D12" s="93">
        <v>301</v>
      </c>
      <c r="E12" s="94">
        <v>196481.73</v>
      </c>
      <c r="F12" s="92">
        <v>3</v>
      </c>
      <c r="H12" s="97" t="str">
        <f t="shared" si="1"/>
        <v>1302</v>
      </c>
      <c r="I12" s="105">
        <v>1</v>
      </c>
      <c r="J12" s="105">
        <v>302</v>
      </c>
      <c r="K12" s="104">
        <v>0</v>
      </c>
      <c r="N12" s="3">
        <v>9</v>
      </c>
      <c r="O12" s="3" t="s">
        <v>208</v>
      </c>
    </row>
    <row r="13" spans="2:15" x14ac:dyDescent="0.25">
      <c r="B13" s="97" t="str">
        <f t="shared" si="0"/>
        <v>1302</v>
      </c>
      <c r="C13" s="100">
        <v>1</v>
      </c>
      <c r="D13" s="93">
        <v>302</v>
      </c>
      <c r="E13" s="94">
        <v>191486.43</v>
      </c>
      <c r="F13" s="92">
        <v>3</v>
      </c>
      <c r="H13" s="97" t="str">
        <f t="shared" si="1"/>
        <v>1305</v>
      </c>
      <c r="I13" s="105">
        <v>1</v>
      </c>
      <c r="J13" s="105">
        <v>305</v>
      </c>
      <c r="K13" s="104">
        <v>4</v>
      </c>
    </row>
    <row r="14" spans="2:15" x14ac:dyDescent="0.25">
      <c r="B14" s="97" t="str">
        <f t="shared" si="0"/>
        <v>1306</v>
      </c>
      <c r="C14" s="100">
        <v>1</v>
      </c>
      <c r="D14" s="93">
        <v>306</v>
      </c>
      <c r="E14" s="94">
        <v>191486.43</v>
      </c>
      <c r="F14" s="92">
        <v>3</v>
      </c>
      <c r="H14" s="97" t="str">
        <f t="shared" si="1"/>
        <v>1306</v>
      </c>
      <c r="I14" s="105">
        <v>1</v>
      </c>
      <c r="J14" s="105">
        <v>306</v>
      </c>
      <c r="K14" s="104">
        <v>0</v>
      </c>
    </row>
    <row r="15" spans="2:15" x14ac:dyDescent="0.25">
      <c r="B15" s="97" t="str">
        <f t="shared" si="0"/>
        <v>1307</v>
      </c>
      <c r="C15" s="100">
        <v>1</v>
      </c>
      <c r="D15" s="93">
        <v>307</v>
      </c>
      <c r="E15" s="94">
        <v>146528.75</v>
      </c>
      <c r="F15" s="92">
        <v>3</v>
      </c>
      <c r="H15" s="97" t="str">
        <f t="shared" si="1"/>
        <v>1401</v>
      </c>
      <c r="I15" s="105">
        <v>1</v>
      </c>
      <c r="J15" s="105">
        <v>401</v>
      </c>
      <c r="K15" s="104">
        <v>6</v>
      </c>
    </row>
    <row r="16" spans="2:15" x14ac:dyDescent="0.25">
      <c r="B16" s="97" t="str">
        <f t="shared" si="0"/>
        <v>1401</v>
      </c>
      <c r="C16" s="100">
        <v>1</v>
      </c>
      <c r="D16" s="93">
        <v>401</v>
      </c>
      <c r="E16" s="94">
        <v>436383.27</v>
      </c>
      <c r="F16" s="92">
        <v>4</v>
      </c>
      <c r="H16" s="97" t="str">
        <f t="shared" si="1"/>
        <v>1402</v>
      </c>
      <c r="I16" s="105">
        <v>1</v>
      </c>
      <c r="J16" s="105">
        <v>402</v>
      </c>
      <c r="K16" s="104">
        <v>0</v>
      </c>
    </row>
    <row r="17" spans="2:15" x14ac:dyDescent="0.25">
      <c r="B17" s="97" t="str">
        <f t="shared" si="0"/>
        <v>1402</v>
      </c>
      <c r="C17" s="100">
        <v>1</v>
      </c>
      <c r="D17" s="93">
        <v>402</v>
      </c>
      <c r="E17" s="94">
        <v>194816.63</v>
      </c>
      <c r="F17" s="92">
        <v>4</v>
      </c>
      <c r="H17" s="97" t="str">
        <f t="shared" si="1"/>
        <v>1405</v>
      </c>
      <c r="I17" s="105">
        <v>1</v>
      </c>
      <c r="J17" s="105">
        <v>405</v>
      </c>
      <c r="K17" s="104">
        <v>0</v>
      </c>
      <c r="N17" s="91">
        <v>744622</v>
      </c>
    </row>
    <row r="18" spans="2:15" x14ac:dyDescent="0.25">
      <c r="B18" s="97" t="str">
        <f t="shared" si="0"/>
        <v>1403</v>
      </c>
      <c r="C18" s="100">
        <v>1</v>
      </c>
      <c r="D18" s="93">
        <v>403</v>
      </c>
      <c r="E18" s="94">
        <v>158184.44</v>
      </c>
      <c r="F18" s="92">
        <v>4</v>
      </c>
      <c r="H18" s="97" t="str">
        <f t="shared" si="1"/>
        <v>1406</v>
      </c>
      <c r="I18" s="105">
        <v>1</v>
      </c>
      <c r="J18" s="105">
        <v>406</v>
      </c>
      <c r="K18" s="104">
        <v>6</v>
      </c>
      <c r="N18" t="s">
        <v>135</v>
      </c>
      <c r="O18" s="90">
        <v>22330775.16</v>
      </c>
    </row>
    <row r="19" spans="2:15" x14ac:dyDescent="0.25">
      <c r="B19" s="97" t="str">
        <f t="shared" si="0"/>
        <v>1405</v>
      </c>
      <c r="C19" s="100">
        <v>1</v>
      </c>
      <c r="D19" s="93">
        <v>405</v>
      </c>
      <c r="E19" s="94">
        <v>191486.43</v>
      </c>
      <c r="F19" s="92">
        <v>4</v>
      </c>
      <c r="H19" s="97" t="str">
        <f t="shared" si="1"/>
        <v>1501</v>
      </c>
      <c r="I19" s="105">
        <v>1</v>
      </c>
      <c r="J19" s="105">
        <v>501</v>
      </c>
      <c r="K19" s="104">
        <v>0</v>
      </c>
    </row>
    <row r="20" spans="2:15" x14ac:dyDescent="0.25">
      <c r="B20" s="97" t="str">
        <f t="shared" si="0"/>
        <v>1406</v>
      </c>
      <c r="C20" s="100">
        <v>1</v>
      </c>
      <c r="D20" s="93">
        <v>406</v>
      </c>
      <c r="E20" s="94">
        <v>456365.55</v>
      </c>
      <c r="F20" s="92">
        <v>4</v>
      </c>
      <c r="H20" s="97" t="str">
        <f t="shared" si="1"/>
        <v>1502</v>
      </c>
      <c r="I20" s="105">
        <v>1</v>
      </c>
      <c r="J20" s="105">
        <v>502</v>
      </c>
      <c r="K20" s="104">
        <v>0</v>
      </c>
    </row>
    <row r="21" spans="2:15" x14ac:dyDescent="0.25">
      <c r="B21" s="97" t="str">
        <f t="shared" si="0"/>
        <v>1408</v>
      </c>
      <c r="C21" s="100">
        <v>1</v>
      </c>
      <c r="D21" s="93">
        <v>408</v>
      </c>
      <c r="E21" s="94">
        <v>149858.95000000001</v>
      </c>
      <c r="F21" s="92">
        <v>4</v>
      </c>
      <c r="H21" s="97" t="str">
        <f t="shared" si="1"/>
        <v>1505</v>
      </c>
      <c r="I21" s="105">
        <v>1</v>
      </c>
      <c r="J21" s="105">
        <v>505</v>
      </c>
      <c r="K21" s="104">
        <v>0</v>
      </c>
    </row>
    <row r="22" spans="2:15" x14ac:dyDescent="0.25">
      <c r="B22" s="97" t="str">
        <f t="shared" si="0"/>
        <v>1501</v>
      </c>
      <c r="C22" s="100">
        <v>1</v>
      </c>
      <c r="D22" s="93">
        <v>501</v>
      </c>
      <c r="E22" s="94">
        <v>203142.13</v>
      </c>
      <c r="F22" s="92">
        <v>5</v>
      </c>
      <c r="H22" s="97" t="str">
        <f t="shared" si="1"/>
        <v>1506</v>
      </c>
      <c r="I22" s="105">
        <v>1</v>
      </c>
      <c r="J22" s="105">
        <v>506</v>
      </c>
      <c r="K22" s="104">
        <v>0</v>
      </c>
    </row>
    <row r="23" spans="2:15" x14ac:dyDescent="0.25">
      <c r="B23" s="97" t="str">
        <f t="shared" si="0"/>
        <v>1502</v>
      </c>
      <c r="C23" s="100">
        <v>1</v>
      </c>
      <c r="D23" s="93">
        <v>502</v>
      </c>
      <c r="E23" s="94">
        <v>198146.83</v>
      </c>
      <c r="F23" s="92">
        <v>5</v>
      </c>
      <c r="H23" s="97" t="str">
        <f t="shared" si="1"/>
        <v>1601</v>
      </c>
      <c r="I23" s="105">
        <v>1</v>
      </c>
      <c r="J23" s="105">
        <v>601</v>
      </c>
      <c r="K23" s="104">
        <v>0</v>
      </c>
    </row>
    <row r="24" spans="2:15" x14ac:dyDescent="0.25">
      <c r="B24" s="97" t="str">
        <f t="shared" si="0"/>
        <v>1504</v>
      </c>
      <c r="C24" s="100">
        <v>1</v>
      </c>
      <c r="D24" s="93">
        <v>504</v>
      </c>
      <c r="E24" s="94">
        <v>369184.01</v>
      </c>
      <c r="F24" s="92">
        <v>5</v>
      </c>
      <c r="H24" s="97" t="str">
        <f t="shared" si="1"/>
        <v>1602</v>
      </c>
      <c r="I24" s="105">
        <v>1</v>
      </c>
      <c r="J24" s="105">
        <v>602</v>
      </c>
      <c r="K24" s="104">
        <v>0</v>
      </c>
    </row>
    <row r="25" spans="2:15" x14ac:dyDescent="0.25">
      <c r="B25" s="97" t="str">
        <f t="shared" si="0"/>
        <v>1505</v>
      </c>
      <c r="C25" s="100">
        <v>1</v>
      </c>
      <c r="D25" s="93">
        <v>505</v>
      </c>
      <c r="E25" s="94">
        <v>194816.63</v>
      </c>
      <c r="F25" s="92">
        <v>5</v>
      </c>
      <c r="H25" s="97" t="str">
        <f t="shared" si="1"/>
        <v>1605</v>
      </c>
      <c r="I25" s="105">
        <v>1</v>
      </c>
      <c r="J25" s="105">
        <v>605</v>
      </c>
      <c r="K25" s="104">
        <v>0</v>
      </c>
    </row>
    <row r="26" spans="2:15" x14ac:dyDescent="0.25">
      <c r="B26" s="97" t="str">
        <f t="shared" si="0"/>
        <v>1506</v>
      </c>
      <c r="C26" s="100">
        <v>1</v>
      </c>
      <c r="D26" s="93">
        <v>506</v>
      </c>
      <c r="E26" s="94">
        <v>198146.83</v>
      </c>
      <c r="F26" s="92">
        <v>5</v>
      </c>
      <c r="H26" s="97" t="str">
        <f t="shared" si="1"/>
        <v>1606</v>
      </c>
      <c r="I26" s="105">
        <v>1</v>
      </c>
      <c r="J26" s="105">
        <v>606</v>
      </c>
      <c r="K26" s="104">
        <v>6</v>
      </c>
    </row>
    <row r="27" spans="2:15" x14ac:dyDescent="0.25">
      <c r="B27" s="97" t="str">
        <f t="shared" si="0"/>
        <v>1508</v>
      </c>
      <c r="C27" s="100">
        <v>1</v>
      </c>
      <c r="D27" s="93">
        <v>508</v>
      </c>
      <c r="E27" s="94">
        <v>151524.04</v>
      </c>
      <c r="F27" s="92">
        <v>5</v>
      </c>
      <c r="H27" s="97" t="str">
        <f t="shared" si="1"/>
        <v>2101</v>
      </c>
      <c r="I27" s="105">
        <v>2</v>
      </c>
      <c r="J27" s="105">
        <v>101</v>
      </c>
      <c r="K27" s="104">
        <v>6</v>
      </c>
    </row>
    <row r="28" spans="2:15" x14ac:dyDescent="0.25">
      <c r="B28" s="97" t="str">
        <f t="shared" si="0"/>
        <v>1601</v>
      </c>
      <c r="C28" s="100">
        <v>1</v>
      </c>
      <c r="D28" s="93">
        <v>601</v>
      </c>
      <c r="E28" s="94">
        <v>206472.33</v>
      </c>
      <c r="F28" s="92">
        <v>6</v>
      </c>
      <c r="H28" s="97" t="str">
        <f t="shared" si="1"/>
        <v>2102</v>
      </c>
      <c r="I28" s="105">
        <v>2</v>
      </c>
      <c r="J28" s="105">
        <v>102</v>
      </c>
      <c r="K28" s="104">
        <v>3</v>
      </c>
    </row>
    <row r="29" spans="2:15" x14ac:dyDescent="0.25">
      <c r="B29" s="97" t="str">
        <f t="shared" si="0"/>
        <v>1602</v>
      </c>
      <c r="C29" s="100">
        <v>1</v>
      </c>
      <c r="D29" s="93">
        <v>602</v>
      </c>
      <c r="E29" s="94">
        <v>201477.03</v>
      </c>
      <c r="F29" s="92">
        <v>6</v>
      </c>
      <c r="H29" s="97" t="str">
        <f t="shared" si="1"/>
        <v>2105</v>
      </c>
      <c r="I29" s="105">
        <v>2</v>
      </c>
      <c r="J29" s="105">
        <v>105</v>
      </c>
      <c r="K29" s="104">
        <v>3</v>
      </c>
    </row>
    <row r="30" spans="2:15" x14ac:dyDescent="0.25">
      <c r="B30" s="97" t="str">
        <f t="shared" si="0"/>
        <v>1603</v>
      </c>
      <c r="C30" s="100">
        <v>1</v>
      </c>
      <c r="D30" s="93">
        <v>603</v>
      </c>
      <c r="E30" s="94">
        <v>336335.12</v>
      </c>
      <c r="F30" s="92">
        <v>6</v>
      </c>
      <c r="H30" s="97" t="str">
        <f t="shared" si="1"/>
        <v>2106</v>
      </c>
      <c r="I30" s="105">
        <v>2</v>
      </c>
      <c r="J30" s="105">
        <v>106</v>
      </c>
      <c r="K30" s="104">
        <v>0</v>
      </c>
    </row>
    <row r="31" spans="2:15" x14ac:dyDescent="0.25">
      <c r="B31" s="97" t="str">
        <f t="shared" si="0"/>
        <v>1605</v>
      </c>
      <c r="C31" s="100">
        <v>1</v>
      </c>
      <c r="D31" s="93">
        <v>605</v>
      </c>
      <c r="E31" s="94">
        <v>198146.83</v>
      </c>
      <c r="F31" s="92">
        <v>6</v>
      </c>
      <c r="H31" s="97" t="str">
        <f t="shared" si="1"/>
        <v>2201</v>
      </c>
      <c r="I31" s="105">
        <v>2</v>
      </c>
      <c r="J31" s="105">
        <v>201</v>
      </c>
      <c r="K31" s="104">
        <v>0</v>
      </c>
    </row>
    <row r="32" spans="2:15" x14ac:dyDescent="0.25">
      <c r="B32" s="97" t="str">
        <f t="shared" si="0"/>
        <v>1606</v>
      </c>
      <c r="C32" s="100">
        <v>1</v>
      </c>
      <c r="D32" s="93">
        <v>606</v>
      </c>
      <c r="E32" s="94">
        <v>201477.03</v>
      </c>
      <c r="F32" s="92">
        <v>6</v>
      </c>
      <c r="H32" s="97" t="str">
        <f t="shared" si="1"/>
        <v>2202</v>
      </c>
      <c r="I32" s="105">
        <v>2</v>
      </c>
      <c r="J32" s="105">
        <v>202</v>
      </c>
      <c r="K32" s="104">
        <v>6</v>
      </c>
    </row>
    <row r="33" spans="2:11" x14ac:dyDescent="0.25">
      <c r="B33" s="97" t="str">
        <f t="shared" si="0"/>
        <v>1608</v>
      </c>
      <c r="C33" s="100">
        <v>1</v>
      </c>
      <c r="D33" s="93">
        <v>608</v>
      </c>
      <c r="E33" s="94">
        <v>154854.24</v>
      </c>
      <c r="F33" s="92">
        <v>6</v>
      </c>
      <c r="H33" s="97" t="str">
        <f t="shared" si="1"/>
        <v>2205</v>
      </c>
      <c r="I33" s="105">
        <v>2</v>
      </c>
      <c r="J33" s="105">
        <v>205</v>
      </c>
      <c r="K33" s="104">
        <v>0</v>
      </c>
    </row>
    <row r="34" spans="2:11" x14ac:dyDescent="0.25">
      <c r="B34" s="97" t="str">
        <f t="shared" si="0"/>
        <v>1701</v>
      </c>
      <c r="C34" s="100">
        <v>1</v>
      </c>
      <c r="D34" s="93">
        <v>701</v>
      </c>
      <c r="E34" s="94">
        <v>326359.49</v>
      </c>
      <c r="F34" s="92">
        <v>7</v>
      </c>
      <c r="H34" s="97" t="str">
        <f t="shared" si="1"/>
        <v>2206</v>
      </c>
      <c r="I34" s="105">
        <v>2</v>
      </c>
      <c r="J34" s="105">
        <v>206</v>
      </c>
      <c r="K34" s="104">
        <v>0</v>
      </c>
    </row>
    <row r="35" spans="2:11" x14ac:dyDescent="0.25">
      <c r="B35" s="97" t="str">
        <f t="shared" si="0"/>
        <v>1702</v>
      </c>
      <c r="C35" s="100">
        <v>1</v>
      </c>
      <c r="D35" s="93">
        <v>702</v>
      </c>
      <c r="E35" s="94">
        <v>316368.89</v>
      </c>
      <c r="F35" s="92">
        <v>7</v>
      </c>
      <c r="H35" s="97" t="str">
        <f t="shared" si="1"/>
        <v>2301</v>
      </c>
      <c r="I35" s="105">
        <v>2</v>
      </c>
      <c r="J35" s="105">
        <v>301</v>
      </c>
      <c r="K35" s="104">
        <v>6</v>
      </c>
    </row>
    <row r="36" spans="2:11" x14ac:dyDescent="0.25">
      <c r="B36" s="97" t="str">
        <f t="shared" si="0"/>
        <v>1703</v>
      </c>
      <c r="C36" s="100">
        <v>1</v>
      </c>
      <c r="D36" s="93">
        <v>703</v>
      </c>
      <c r="E36" s="94">
        <v>612509.84</v>
      </c>
      <c r="F36" s="92">
        <v>7</v>
      </c>
      <c r="H36" s="97" t="str">
        <f t="shared" si="1"/>
        <v>2302</v>
      </c>
      <c r="I36" s="105">
        <v>2</v>
      </c>
      <c r="J36" s="105">
        <v>302</v>
      </c>
      <c r="K36" s="104">
        <v>0</v>
      </c>
    </row>
    <row r="37" spans="2:11" x14ac:dyDescent="0.25">
      <c r="B37" s="97" t="str">
        <f t="shared" si="0"/>
        <v>1704</v>
      </c>
      <c r="C37" s="100">
        <v>1</v>
      </c>
      <c r="D37" s="93">
        <v>704</v>
      </c>
      <c r="E37" s="94">
        <v>256425.31</v>
      </c>
      <c r="F37" s="92">
        <v>7</v>
      </c>
      <c r="H37" s="97" t="str">
        <f t="shared" si="1"/>
        <v>2305</v>
      </c>
      <c r="I37" s="105">
        <v>2</v>
      </c>
      <c r="J37" s="105">
        <v>305</v>
      </c>
      <c r="K37" s="104">
        <v>6</v>
      </c>
    </row>
    <row r="38" spans="2:11" x14ac:dyDescent="0.25">
      <c r="B38" s="97" t="str">
        <f t="shared" si="0"/>
        <v>1705</v>
      </c>
      <c r="C38" s="100">
        <v>1</v>
      </c>
      <c r="D38" s="93">
        <v>705</v>
      </c>
      <c r="E38" s="94">
        <v>311373.59000000003</v>
      </c>
      <c r="F38" s="92">
        <v>7</v>
      </c>
      <c r="H38" s="97" t="str">
        <f t="shared" si="1"/>
        <v>2306</v>
      </c>
      <c r="I38" s="105">
        <v>2</v>
      </c>
      <c r="J38" s="105">
        <v>306</v>
      </c>
      <c r="K38" s="104">
        <v>0</v>
      </c>
    </row>
    <row r="39" spans="2:11" x14ac:dyDescent="0.25">
      <c r="B39" s="97" t="str">
        <f t="shared" si="0"/>
        <v>1706</v>
      </c>
      <c r="C39" s="100">
        <v>1</v>
      </c>
      <c r="D39" s="93">
        <v>706</v>
      </c>
      <c r="E39" s="94">
        <v>316368.89</v>
      </c>
      <c r="F39" s="92">
        <v>7</v>
      </c>
      <c r="H39" s="97" t="str">
        <f t="shared" si="1"/>
        <v>2401</v>
      </c>
      <c r="I39" s="105">
        <v>2</v>
      </c>
      <c r="J39" s="105">
        <v>401</v>
      </c>
      <c r="K39" s="104">
        <v>0</v>
      </c>
    </row>
    <row r="40" spans="2:11" x14ac:dyDescent="0.25">
      <c r="B40" s="97" t="str">
        <f t="shared" si="0"/>
        <v>1707</v>
      </c>
      <c r="C40" s="100">
        <v>1</v>
      </c>
      <c r="D40" s="93">
        <v>707</v>
      </c>
      <c r="E40" s="94">
        <v>243104.51</v>
      </c>
      <c r="F40" s="92">
        <v>7</v>
      </c>
      <c r="H40" s="97" t="str">
        <f t="shared" si="1"/>
        <v>2402</v>
      </c>
      <c r="I40" s="105">
        <v>2</v>
      </c>
      <c r="J40" s="105">
        <v>402</v>
      </c>
      <c r="K40" s="104">
        <v>4</v>
      </c>
    </row>
    <row r="41" spans="2:11" x14ac:dyDescent="0.25">
      <c r="B41" s="97" t="str">
        <f t="shared" si="0"/>
        <v>1708</v>
      </c>
      <c r="C41" s="100">
        <v>1</v>
      </c>
      <c r="D41" s="93">
        <v>708</v>
      </c>
      <c r="E41" s="94">
        <v>244769.61</v>
      </c>
      <c r="F41" s="92">
        <v>7</v>
      </c>
      <c r="H41" s="97" t="str">
        <f t="shared" si="1"/>
        <v>2405</v>
      </c>
      <c r="I41" s="105">
        <v>2</v>
      </c>
      <c r="J41" s="105">
        <v>405</v>
      </c>
      <c r="K41" s="104">
        <v>0</v>
      </c>
    </row>
    <row r="42" spans="2:11" x14ac:dyDescent="0.25">
      <c r="B42" s="97" t="str">
        <f t="shared" si="0"/>
        <v>2101</v>
      </c>
      <c r="C42" s="100">
        <v>2</v>
      </c>
      <c r="D42" s="93">
        <v>101</v>
      </c>
      <c r="E42" s="94">
        <v>341786.94</v>
      </c>
      <c r="F42" s="92">
        <v>1</v>
      </c>
      <c r="H42" s="97" t="str">
        <f t="shared" si="1"/>
        <v>2406</v>
      </c>
      <c r="I42" s="105">
        <v>2</v>
      </c>
      <c r="J42" s="105">
        <v>406</v>
      </c>
      <c r="K42" s="104">
        <v>0</v>
      </c>
    </row>
    <row r="43" spans="2:11" x14ac:dyDescent="0.25">
      <c r="B43" s="97" t="str">
        <f t="shared" si="0"/>
        <v>2103</v>
      </c>
      <c r="C43" s="100">
        <v>2</v>
      </c>
      <c r="D43" s="93">
        <v>103</v>
      </c>
      <c r="E43" s="94">
        <v>326732.73</v>
      </c>
      <c r="F43" s="92">
        <v>1</v>
      </c>
      <c r="H43" s="97" t="str">
        <f t="shared" si="1"/>
        <v>2501</v>
      </c>
      <c r="I43" s="105">
        <v>2</v>
      </c>
      <c r="J43" s="105">
        <v>501</v>
      </c>
      <c r="K43" s="104">
        <v>0</v>
      </c>
    </row>
    <row r="44" spans="2:11" x14ac:dyDescent="0.25">
      <c r="B44" s="97" t="str">
        <f t="shared" si="0"/>
        <v>2104</v>
      </c>
      <c r="C44" s="100">
        <v>2</v>
      </c>
      <c r="D44" s="93">
        <v>104</v>
      </c>
      <c r="E44" s="94">
        <v>326732.73</v>
      </c>
      <c r="F44" s="92">
        <v>1</v>
      </c>
      <c r="H44" s="97" t="str">
        <f t="shared" si="1"/>
        <v>2502</v>
      </c>
      <c r="I44" s="105">
        <v>2</v>
      </c>
      <c r="J44" s="105">
        <v>502</v>
      </c>
      <c r="K44" s="104">
        <v>6</v>
      </c>
    </row>
    <row r="45" spans="2:11" x14ac:dyDescent="0.25">
      <c r="B45" s="97" t="str">
        <f t="shared" si="0"/>
        <v>2106</v>
      </c>
      <c r="C45" s="100">
        <v>2</v>
      </c>
      <c r="D45" s="93">
        <v>106</v>
      </c>
      <c r="E45" s="94">
        <v>183160.93</v>
      </c>
      <c r="F45" s="92">
        <v>1</v>
      </c>
      <c r="H45" s="97" t="str">
        <f t="shared" si="1"/>
        <v>2505</v>
      </c>
      <c r="I45" s="105">
        <v>2</v>
      </c>
      <c r="J45" s="105">
        <v>505</v>
      </c>
      <c r="K45" s="104">
        <v>0</v>
      </c>
    </row>
    <row r="46" spans="2:11" x14ac:dyDescent="0.25">
      <c r="B46" s="97" t="str">
        <f t="shared" si="0"/>
        <v>2107</v>
      </c>
      <c r="C46" s="100">
        <v>2</v>
      </c>
      <c r="D46" s="93">
        <v>107</v>
      </c>
      <c r="E46" s="94">
        <v>151524.04</v>
      </c>
      <c r="F46" s="92">
        <v>1</v>
      </c>
      <c r="H46" s="97" t="str">
        <f t="shared" si="1"/>
        <v>2506</v>
      </c>
      <c r="I46" s="105">
        <v>2</v>
      </c>
      <c r="J46" s="105">
        <v>506</v>
      </c>
      <c r="K46" s="104">
        <v>0</v>
      </c>
    </row>
    <row r="47" spans="2:11" x14ac:dyDescent="0.25">
      <c r="B47" s="97" t="str">
        <f t="shared" si="0"/>
        <v>2108</v>
      </c>
      <c r="C47" s="100">
        <v>2</v>
      </c>
      <c r="D47" s="93">
        <v>108</v>
      </c>
      <c r="E47" s="94">
        <v>322860.08</v>
      </c>
      <c r="F47" s="92">
        <v>1</v>
      </c>
      <c r="H47" s="97" t="str">
        <f t="shared" si="1"/>
        <v>2601</v>
      </c>
      <c r="I47" s="105">
        <v>2</v>
      </c>
      <c r="J47" s="105">
        <v>601</v>
      </c>
      <c r="K47" s="104">
        <v>0</v>
      </c>
    </row>
    <row r="48" spans="2:11" x14ac:dyDescent="0.25">
      <c r="B48" s="97" t="str">
        <f t="shared" si="0"/>
        <v>2201</v>
      </c>
      <c r="C48" s="100">
        <v>2</v>
      </c>
      <c r="D48" s="93">
        <v>201</v>
      </c>
      <c r="E48" s="94">
        <v>193151.53</v>
      </c>
      <c r="F48" s="92">
        <v>2</v>
      </c>
      <c r="H48" s="97" t="str">
        <f t="shared" si="1"/>
        <v>2602</v>
      </c>
      <c r="I48" s="105">
        <v>2</v>
      </c>
      <c r="J48" s="105">
        <v>602</v>
      </c>
      <c r="K48" s="104">
        <v>6</v>
      </c>
    </row>
    <row r="49" spans="2:11" x14ac:dyDescent="0.25">
      <c r="B49" s="97" t="str">
        <f t="shared" si="0"/>
        <v>2202</v>
      </c>
      <c r="C49" s="100">
        <v>2</v>
      </c>
      <c r="D49" s="93">
        <v>202</v>
      </c>
      <c r="E49" s="94">
        <v>311777.3</v>
      </c>
      <c r="F49" s="92">
        <v>2</v>
      </c>
      <c r="H49" s="97" t="str">
        <f t="shared" si="1"/>
        <v>2605</v>
      </c>
      <c r="I49" s="105">
        <v>2</v>
      </c>
      <c r="J49" s="105">
        <v>605</v>
      </c>
      <c r="K49" s="104">
        <v>0</v>
      </c>
    </row>
    <row r="50" spans="2:11" x14ac:dyDescent="0.25">
      <c r="B50" s="97" t="str">
        <f t="shared" si="0"/>
        <v>2205</v>
      </c>
      <c r="C50" s="100">
        <v>2</v>
      </c>
      <c r="D50" s="93">
        <v>205</v>
      </c>
      <c r="E50" s="94">
        <v>184826.03</v>
      </c>
      <c r="F50" s="92">
        <v>2</v>
      </c>
      <c r="H50" s="97" t="str">
        <f t="shared" si="1"/>
        <v>2606</v>
      </c>
      <c r="I50" s="105">
        <v>2</v>
      </c>
      <c r="J50" s="105">
        <v>606</v>
      </c>
      <c r="K50" s="104">
        <v>0</v>
      </c>
    </row>
    <row r="51" spans="2:11" x14ac:dyDescent="0.25">
      <c r="B51" s="97" t="str">
        <f t="shared" si="0"/>
        <v>2206</v>
      </c>
      <c r="C51" s="100">
        <v>2</v>
      </c>
      <c r="D51" s="93">
        <v>206</v>
      </c>
      <c r="E51" s="94">
        <v>188156.23</v>
      </c>
      <c r="F51" s="92">
        <v>2</v>
      </c>
      <c r="H51" s="97" t="str">
        <f t="shared" si="1"/>
        <v>3101</v>
      </c>
      <c r="I51" s="105">
        <v>3</v>
      </c>
      <c r="J51" s="105">
        <v>101</v>
      </c>
      <c r="K51" s="104">
        <v>3</v>
      </c>
    </row>
    <row r="52" spans="2:11" x14ac:dyDescent="0.25">
      <c r="B52" s="97" t="str">
        <f t="shared" si="0"/>
        <v>2208</v>
      </c>
      <c r="C52" s="100">
        <v>2</v>
      </c>
      <c r="D52" s="93">
        <v>208</v>
      </c>
      <c r="E52" s="94">
        <v>352232.19</v>
      </c>
      <c r="F52" s="92">
        <v>2</v>
      </c>
      <c r="H52" s="97" t="str">
        <f t="shared" si="1"/>
        <v>3102</v>
      </c>
      <c r="I52" s="105">
        <v>3</v>
      </c>
      <c r="J52" s="105">
        <v>102</v>
      </c>
      <c r="K52" s="104">
        <v>6</v>
      </c>
    </row>
    <row r="53" spans="2:11" x14ac:dyDescent="0.25">
      <c r="B53" s="97" t="str">
        <f t="shared" si="0"/>
        <v>2301</v>
      </c>
      <c r="C53" s="100">
        <v>2</v>
      </c>
      <c r="D53" s="93">
        <v>301</v>
      </c>
      <c r="E53" s="94">
        <v>459059.6</v>
      </c>
      <c r="F53" s="92">
        <v>3</v>
      </c>
      <c r="H53" s="97" t="str">
        <f t="shared" si="1"/>
        <v>3105</v>
      </c>
      <c r="I53" s="105">
        <v>3</v>
      </c>
      <c r="J53" s="105">
        <v>105</v>
      </c>
      <c r="K53" s="104">
        <v>4</v>
      </c>
    </row>
    <row r="54" spans="2:11" x14ac:dyDescent="0.25">
      <c r="B54" s="97" t="str">
        <f t="shared" si="0"/>
        <v>2302</v>
      </c>
      <c r="C54" s="100">
        <v>2</v>
      </c>
      <c r="D54" s="93">
        <v>302</v>
      </c>
      <c r="E54" s="94">
        <v>191486.43</v>
      </c>
      <c r="F54" s="92">
        <v>3</v>
      </c>
      <c r="H54" s="97" t="str">
        <f t="shared" si="1"/>
        <v>3106</v>
      </c>
      <c r="I54" s="105">
        <v>3</v>
      </c>
      <c r="J54" s="105">
        <v>106</v>
      </c>
      <c r="K54" s="104">
        <v>3</v>
      </c>
    </row>
    <row r="55" spans="2:11" x14ac:dyDescent="0.25">
      <c r="B55" s="97" t="str">
        <f t="shared" si="0"/>
        <v>2304</v>
      </c>
      <c r="C55" s="100">
        <v>2</v>
      </c>
      <c r="D55" s="93">
        <v>304</v>
      </c>
      <c r="E55" s="94">
        <v>359626.95</v>
      </c>
      <c r="F55" s="92">
        <v>3</v>
      </c>
      <c r="H55" s="97" t="str">
        <f t="shared" si="1"/>
        <v>3201</v>
      </c>
      <c r="I55" s="105">
        <v>3</v>
      </c>
      <c r="J55" s="105">
        <v>201</v>
      </c>
      <c r="K55" s="104">
        <v>6</v>
      </c>
    </row>
    <row r="56" spans="2:11" x14ac:dyDescent="0.25">
      <c r="B56" s="97" t="str">
        <f t="shared" si="0"/>
        <v>2305</v>
      </c>
      <c r="C56" s="100">
        <v>2</v>
      </c>
      <c r="D56" s="93">
        <v>305</v>
      </c>
      <c r="E56" s="94">
        <v>431820.43</v>
      </c>
      <c r="F56" s="92">
        <v>3</v>
      </c>
      <c r="H56" s="97" t="str">
        <f t="shared" si="1"/>
        <v>3202</v>
      </c>
      <c r="I56" s="105">
        <v>3</v>
      </c>
      <c r="J56" s="105">
        <v>202</v>
      </c>
      <c r="K56" s="104">
        <v>1</v>
      </c>
    </row>
    <row r="57" spans="2:11" x14ac:dyDescent="0.25">
      <c r="B57" s="97" t="str">
        <f t="shared" si="0"/>
        <v>2306</v>
      </c>
      <c r="C57" s="100">
        <v>2</v>
      </c>
      <c r="D57" s="93">
        <v>306</v>
      </c>
      <c r="E57" s="94">
        <v>191486.43</v>
      </c>
      <c r="F57" s="92">
        <v>3</v>
      </c>
      <c r="H57" s="97" t="str">
        <f t="shared" si="1"/>
        <v>3205</v>
      </c>
      <c r="I57" s="105">
        <v>3</v>
      </c>
      <c r="J57" s="105">
        <v>205</v>
      </c>
      <c r="K57" s="104">
        <v>3</v>
      </c>
    </row>
    <row r="58" spans="2:11" x14ac:dyDescent="0.25">
      <c r="B58" s="97" t="str">
        <f t="shared" si="0"/>
        <v>2308</v>
      </c>
      <c r="C58" s="100">
        <v>2</v>
      </c>
      <c r="D58" s="93">
        <v>308</v>
      </c>
      <c r="E58" s="94">
        <v>158184.44</v>
      </c>
      <c r="F58" s="92">
        <v>3</v>
      </c>
      <c r="H58" s="97" t="str">
        <f t="shared" si="1"/>
        <v>3206</v>
      </c>
      <c r="I58" s="105">
        <v>3</v>
      </c>
      <c r="J58" s="105">
        <v>206</v>
      </c>
      <c r="K58" s="104">
        <v>0</v>
      </c>
    </row>
    <row r="59" spans="2:11" x14ac:dyDescent="0.25">
      <c r="B59" s="97" t="str">
        <f t="shared" si="0"/>
        <v>2401</v>
      </c>
      <c r="C59" s="100">
        <v>2</v>
      </c>
      <c r="D59" s="93">
        <v>401</v>
      </c>
      <c r="E59" s="94">
        <v>199811.93</v>
      </c>
      <c r="F59" s="92">
        <v>4</v>
      </c>
      <c r="H59" s="97" t="str">
        <f t="shared" si="1"/>
        <v>3301</v>
      </c>
      <c r="I59" s="105">
        <v>3</v>
      </c>
      <c r="J59" s="105">
        <v>301</v>
      </c>
      <c r="K59" s="104">
        <v>3</v>
      </c>
    </row>
    <row r="60" spans="2:11" x14ac:dyDescent="0.25">
      <c r="B60" s="97" t="str">
        <f t="shared" si="0"/>
        <v>2404</v>
      </c>
      <c r="C60" s="100">
        <v>2</v>
      </c>
      <c r="D60" s="93">
        <v>404</v>
      </c>
      <c r="E60" s="94">
        <v>365216.04</v>
      </c>
      <c r="F60" s="92">
        <v>4</v>
      </c>
      <c r="H60" s="97" t="str">
        <f t="shared" si="1"/>
        <v>3302</v>
      </c>
      <c r="I60" s="105">
        <v>3</v>
      </c>
      <c r="J60" s="105">
        <v>302</v>
      </c>
      <c r="K60" s="104">
        <v>0</v>
      </c>
    </row>
    <row r="61" spans="2:11" x14ac:dyDescent="0.25">
      <c r="B61" s="97" t="str">
        <f t="shared" si="0"/>
        <v>2405</v>
      </c>
      <c r="C61" s="100">
        <v>2</v>
      </c>
      <c r="D61" s="93">
        <v>405</v>
      </c>
      <c r="E61" s="94">
        <v>191486.43</v>
      </c>
      <c r="F61" s="92">
        <v>4</v>
      </c>
      <c r="H61" s="97" t="str">
        <f t="shared" si="1"/>
        <v>3305</v>
      </c>
      <c r="I61" s="105">
        <v>3</v>
      </c>
      <c r="J61" s="105">
        <v>305</v>
      </c>
      <c r="K61" s="104">
        <v>0</v>
      </c>
    </row>
    <row r="62" spans="2:11" x14ac:dyDescent="0.25">
      <c r="B62" s="97" t="str">
        <f t="shared" si="0"/>
        <v>2406</v>
      </c>
      <c r="C62" s="100">
        <v>2</v>
      </c>
      <c r="D62" s="93">
        <v>406</v>
      </c>
      <c r="E62" s="94">
        <v>194816.63</v>
      </c>
      <c r="F62" s="92">
        <v>4</v>
      </c>
      <c r="H62" s="97" t="str">
        <f t="shared" si="1"/>
        <v>3306</v>
      </c>
      <c r="I62" s="105">
        <v>3</v>
      </c>
      <c r="J62" s="105">
        <v>306</v>
      </c>
      <c r="K62" s="104">
        <v>4</v>
      </c>
    </row>
    <row r="63" spans="2:11" x14ac:dyDescent="0.25">
      <c r="B63" s="97" t="str">
        <f t="shared" si="0"/>
        <v>2407</v>
      </c>
      <c r="C63" s="100">
        <v>2</v>
      </c>
      <c r="D63" s="93">
        <v>407</v>
      </c>
      <c r="E63" s="94">
        <v>159849.54</v>
      </c>
      <c r="F63" s="92">
        <v>4</v>
      </c>
      <c r="H63" s="97" t="str">
        <f t="shared" si="1"/>
        <v>3401</v>
      </c>
      <c r="I63" s="105">
        <v>3</v>
      </c>
      <c r="J63" s="105">
        <v>401</v>
      </c>
      <c r="K63" s="104">
        <v>0</v>
      </c>
    </row>
    <row r="64" spans="2:11" x14ac:dyDescent="0.25">
      <c r="B64" s="97" t="str">
        <f t="shared" si="0"/>
        <v>2408</v>
      </c>
      <c r="C64" s="100">
        <v>2</v>
      </c>
      <c r="D64" s="93">
        <v>408</v>
      </c>
      <c r="E64" s="94">
        <v>368830.77</v>
      </c>
      <c r="F64" s="92">
        <v>4</v>
      </c>
      <c r="H64" s="97" t="str">
        <f t="shared" si="1"/>
        <v>3402</v>
      </c>
      <c r="I64" s="105">
        <v>3</v>
      </c>
      <c r="J64" s="105">
        <v>402</v>
      </c>
      <c r="K64" s="104">
        <v>0</v>
      </c>
    </row>
    <row r="65" spans="2:11" x14ac:dyDescent="0.25">
      <c r="B65" s="97" t="str">
        <f t="shared" si="0"/>
        <v>2501</v>
      </c>
      <c r="C65" s="100">
        <v>2</v>
      </c>
      <c r="D65" s="93">
        <v>501</v>
      </c>
      <c r="E65" s="94">
        <v>203142.13</v>
      </c>
      <c r="F65" s="92">
        <v>5</v>
      </c>
      <c r="H65" s="97" t="str">
        <f t="shared" si="1"/>
        <v>3405</v>
      </c>
      <c r="I65" s="105">
        <v>3</v>
      </c>
      <c r="J65" s="105">
        <v>405</v>
      </c>
      <c r="K65" s="104">
        <v>0</v>
      </c>
    </row>
    <row r="66" spans="2:11" x14ac:dyDescent="0.25">
      <c r="B66" s="97" t="str">
        <f t="shared" si="0"/>
        <v>2502</v>
      </c>
      <c r="C66" s="100">
        <v>2</v>
      </c>
      <c r="D66" s="93">
        <v>502</v>
      </c>
      <c r="E66" s="94">
        <v>463690.75</v>
      </c>
      <c r="F66" s="92">
        <v>5</v>
      </c>
      <c r="H66" s="97" t="str">
        <f t="shared" si="1"/>
        <v>3406</v>
      </c>
      <c r="I66" s="105">
        <v>3</v>
      </c>
      <c r="J66" s="105">
        <v>406</v>
      </c>
      <c r="K66" s="104">
        <v>4</v>
      </c>
    </row>
    <row r="67" spans="2:11" x14ac:dyDescent="0.25">
      <c r="B67" s="97" t="str">
        <f t="shared" si="0"/>
        <v>2504</v>
      </c>
      <c r="C67" s="100">
        <v>2</v>
      </c>
      <c r="D67" s="93">
        <v>504</v>
      </c>
      <c r="E67" s="94">
        <v>369184.01</v>
      </c>
      <c r="F67" s="92">
        <v>5</v>
      </c>
      <c r="H67" s="97" t="str">
        <f t="shared" si="1"/>
        <v>1103</v>
      </c>
      <c r="I67" s="105">
        <v>1</v>
      </c>
      <c r="J67" s="105">
        <v>103</v>
      </c>
      <c r="K67" s="104">
        <v>3</v>
      </c>
    </row>
    <row r="68" spans="2:11" x14ac:dyDescent="0.25">
      <c r="B68" s="97" t="str">
        <f t="shared" ref="B68:B111" si="2">C68&amp;D68</f>
        <v>2505</v>
      </c>
      <c r="C68" s="100">
        <v>2</v>
      </c>
      <c r="D68" s="93">
        <v>505</v>
      </c>
      <c r="E68" s="94">
        <v>194816.63</v>
      </c>
      <c r="F68" s="92">
        <v>5</v>
      </c>
      <c r="H68" s="97" t="str">
        <f t="shared" ref="H68:H131" si="3">I68&amp;J68</f>
        <v>1104</v>
      </c>
      <c r="I68" s="105">
        <v>1</v>
      </c>
      <c r="J68" s="105">
        <v>104</v>
      </c>
      <c r="K68" s="104">
        <v>6</v>
      </c>
    </row>
    <row r="69" spans="2:11" x14ac:dyDescent="0.25">
      <c r="B69" s="97" t="str">
        <f t="shared" si="2"/>
        <v>2506</v>
      </c>
      <c r="C69" s="100">
        <v>2</v>
      </c>
      <c r="D69" s="93">
        <v>506</v>
      </c>
      <c r="E69" s="94">
        <v>198146.83</v>
      </c>
      <c r="F69" s="92">
        <v>5</v>
      </c>
      <c r="H69" s="97" t="str">
        <f t="shared" si="3"/>
        <v>1203</v>
      </c>
      <c r="I69" s="105">
        <v>1</v>
      </c>
      <c r="J69" s="105">
        <v>203</v>
      </c>
      <c r="K69" s="104">
        <v>3</v>
      </c>
    </row>
    <row r="70" spans="2:11" x14ac:dyDescent="0.25">
      <c r="B70" s="97" t="str">
        <f t="shared" si="2"/>
        <v>2507</v>
      </c>
      <c r="C70" s="100">
        <v>2</v>
      </c>
      <c r="D70" s="93">
        <v>507</v>
      </c>
      <c r="E70" s="94">
        <v>163179.74</v>
      </c>
      <c r="F70" s="92">
        <v>5</v>
      </c>
      <c r="H70" s="97" t="str">
        <f t="shared" si="3"/>
        <v>1204</v>
      </c>
      <c r="I70" s="105">
        <v>1</v>
      </c>
      <c r="J70" s="105">
        <v>204</v>
      </c>
      <c r="K70" s="104">
        <v>4</v>
      </c>
    </row>
    <row r="71" spans="2:11" x14ac:dyDescent="0.25">
      <c r="B71" s="97" t="str">
        <f t="shared" si="2"/>
        <v>2508</v>
      </c>
      <c r="C71" s="100">
        <v>2</v>
      </c>
      <c r="D71" s="93">
        <v>508</v>
      </c>
      <c r="E71" s="94">
        <v>163179.74</v>
      </c>
      <c r="F71" s="92">
        <v>5</v>
      </c>
      <c r="H71" s="97" t="str">
        <f t="shared" si="3"/>
        <v>1303</v>
      </c>
      <c r="I71" s="105">
        <v>1</v>
      </c>
      <c r="J71" s="105">
        <v>303</v>
      </c>
      <c r="K71" s="104">
        <v>3</v>
      </c>
    </row>
    <row r="72" spans="2:11" x14ac:dyDescent="0.25">
      <c r="B72" s="97" t="str">
        <f t="shared" si="2"/>
        <v>2601</v>
      </c>
      <c r="C72" s="100">
        <v>2</v>
      </c>
      <c r="D72" s="93">
        <v>601</v>
      </c>
      <c r="E72" s="94">
        <v>206472.33</v>
      </c>
      <c r="F72" s="92">
        <v>6</v>
      </c>
      <c r="H72" s="97" t="str">
        <f t="shared" si="3"/>
        <v>1304</v>
      </c>
      <c r="I72" s="105">
        <v>1</v>
      </c>
      <c r="J72" s="105">
        <v>304</v>
      </c>
      <c r="K72" s="104">
        <v>3</v>
      </c>
    </row>
    <row r="73" spans="2:11" x14ac:dyDescent="0.25">
      <c r="B73" s="97" t="str">
        <f t="shared" si="2"/>
        <v>2602</v>
      </c>
      <c r="C73" s="100">
        <v>2</v>
      </c>
      <c r="D73" s="93">
        <v>602</v>
      </c>
      <c r="E73" s="94">
        <v>477463.03</v>
      </c>
      <c r="F73" s="92">
        <v>6</v>
      </c>
      <c r="H73" s="97" t="str">
        <f t="shared" si="3"/>
        <v>1403</v>
      </c>
      <c r="I73" s="105">
        <v>1</v>
      </c>
      <c r="J73" s="105">
        <v>403</v>
      </c>
      <c r="K73" s="104">
        <v>0</v>
      </c>
    </row>
    <row r="74" spans="2:11" x14ac:dyDescent="0.25">
      <c r="B74" s="97" t="str">
        <f t="shared" si="2"/>
        <v>2603</v>
      </c>
      <c r="C74" s="100">
        <v>2</v>
      </c>
      <c r="D74" s="93">
        <v>603</v>
      </c>
      <c r="E74" s="94">
        <v>310045.42</v>
      </c>
      <c r="F74" s="92">
        <v>6</v>
      </c>
      <c r="H74" s="97" t="str">
        <f t="shared" si="3"/>
        <v>1404</v>
      </c>
      <c r="I74" s="105">
        <v>1</v>
      </c>
      <c r="J74" s="105">
        <v>404</v>
      </c>
      <c r="K74" s="104">
        <v>3</v>
      </c>
    </row>
    <row r="75" spans="2:11" x14ac:dyDescent="0.25">
      <c r="B75" s="97" t="str">
        <f t="shared" si="2"/>
        <v>2604</v>
      </c>
      <c r="C75" s="100">
        <v>2</v>
      </c>
      <c r="D75" s="93">
        <v>604</v>
      </c>
      <c r="E75" s="94">
        <v>209705.05</v>
      </c>
      <c r="F75" s="92">
        <v>6</v>
      </c>
      <c r="H75" s="97" t="str">
        <f t="shared" si="3"/>
        <v>1503</v>
      </c>
      <c r="I75" s="105">
        <v>1</v>
      </c>
      <c r="J75" s="105">
        <v>503</v>
      </c>
      <c r="K75" s="104">
        <v>4</v>
      </c>
    </row>
    <row r="76" spans="2:11" x14ac:dyDescent="0.25">
      <c r="B76" s="97" t="str">
        <f t="shared" si="2"/>
        <v>2605</v>
      </c>
      <c r="C76" s="100">
        <v>2</v>
      </c>
      <c r="D76" s="93">
        <v>605</v>
      </c>
      <c r="E76" s="94">
        <v>198146.83</v>
      </c>
      <c r="F76" s="92">
        <v>6</v>
      </c>
      <c r="H76" s="97" t="str">
        <f t="shared" si="3"/>
        <v>1504</v>
      </c>
      <c r="I76" s="105">
        <v>1</v>
      </c>
      <c r="J76" s="105">
        <v>504</v>
      </c>
      <c r="K76" s="104">
        <v>6</v>
      </c>
    </row>
    <row r="77" spans="2:11" x14ac:dyDescent="0.25">
      <c r="B77" s="97" t="str">
        <f t="shared" si="2"/>
        <v>2606</v>
      </c>
      <c r="C77" s="100">
        <v>2</v>
      </c>
      <c r="D77" s="93">
        <v>606</v>
      </c>
      <c r="E77" s="94">
        <v>201477.03</v>
      </c>
      <c r="F77" s="92">
        <v>6</v>
      </c>
      <c r="H77" s="97" t="str">
        <f t="shared" si="3"/>
        <v>1603</v>
      </c>
      <c r="I77" s="105">
        <v>1</v>
      </c>
      <c r="J77" s="105">
        <v>603</v>
      </c>
      <c r="K77" s="104">
        <v>6</v>
      </c>
    </row>
    <row r="78" spans="2:11" x14ac:dyDescent="0.25">
      <c r="B78" s="97" t="str">
        <f t="shared" si="2"/>
        <v>2607</v>
      </c>
      <c r="C78" s="100">
        <v>2</v>
      </c>
      <c r="D78" s="93">
        <v>607</v>
      </c>
      <c r="E78" s="94">
        <v>166509.94</v>
      </c>
      <c r="F78" s="92">
        <v>6</v>
      </c>
      <c r="H78" s="97" t="str">
        <f t="shared" si="3"/>
        <v>1604</v>
      </c>
      <c r="I78" s="105">
        <v>1</v>
      </c>
      <c r="J78" s="105">
        <v>604</v>
      </c>
      <c r="K78" s="104">
        <v>3</v>
      </c>
    </row>
    <row r="79" spans="2:11" x14ac:dyDescent="0.25">
      <c r="B79" s="97" t="str">
        <f t="shared" si="2"/>
        <v>2608</v>
      </c>
      <c r="C79" s="100">
        <v>2</v>
      </c>
      <c r="D79" s="93">
        <v>608</v>
      </c>
      <c r="E79" s="94">
        <v>166509.94</v>
      </c>
      <c r="F79" s="92">
        <v>6</v>
      </c>
      <c r="H79" s="97" t="str">
        <f t="shared" si="3"/>
        <v>2103</v>
      </c>
      <c r="I79" s="105">
        <v>2</v>
      </c>
      <c r="J79" s="105">
        <v>103</v>
      </c>
      <c r="K79" s="104">
        <v>6</v>
      </c>
    </row>
    <row r="80" spans="2:11" x14ac:dyDescent="0.25">
      <c r="B80" s="97" t="str">
        <f t="shared" si="2"/>
        <v>2701</v>
      </c>
      <c r="C80" s="100">
        <v>2</v>
      </c>
      <c r="D80" s="93">
        <v>701</v>
      </c>
      <c r="E80" s="94">
        <v>336350.08</v>
      </c>
      <c r="F80" s="92">
        <v>7</v>
      </c>
      <c r="H80" s="97" t="str">
        <f t="shared" si="3"/>
        <v>2104</v>
      </c>
      <c r="I80" s="105">
        <v>2</v>
      </c>
      <c r="J80" s="105">
        <v>104</v>
      </c>
      <c r="K80" s="104">
        <v>6</v>
      </c>
    </row>
    <row r="81" spans="2:11" x14ac:dyDescent="0.25">
      <c r="B81" s="97" t="str">
        <f t="shared" si="2"/>
        <v>2702</v>
      </c>
      <c r="C81" s="100">
        <v>2</v>
      </c>
      <c r="D81" s="93">
        <v>702</v>
      </c>
      <c r="E81" s="94">
        <v>326359.49</v>
      </c>
      <c r="F81" s="92">
        <v>7</v>
      </c>
      <c r="H81" s="97" t="str">
        <f t="shared" si="3"/>
        <v>2203</v>
      </c>
      <c r="I81" s="105">
        <v>2</v>
      </c>
      <c r="J81" s="105">
        <v>203</v>
      </c>
      <c r="K81" s="104">
        <v>4</v>
      </c>
    </row>
    <row r="82" spans="2:11" x14ac:dyDescent="0.25">
      <c r="B82" s="97" t="str">
        <f t="shared" si="2"/>
        <v>2704</v>
      </c>
      <c r="C82" s="100">
        <v>2</v>
      </c>
      <c r="D82" s="93">
        <v>704</v>
      </c>
      <c r="E82" s="94">
        <v>244769.61</v>
      </c>
      <c r="F82" s="92">
        <v>7</v>
      </c>
      <c r="H82" s="97" t="str">
        <f t="shared" si="3"/>
        <v>2204</v>
      </c>
      <c r="I82" s="105">
        <v>2</v>
      </c>
      <c r="J82" s="105">
        <v>204</v>
      </c>
      <c r="K82" s="104">
        <v>2</v>
      </c>
    </row>
    <row r="83" spans="2:11" x14ac:dyDescent="0.25">
      <c r="B83" s="97" t="str">
        <f t="shared" si="2"/>
        <v>2705</v>
      </c>
      <c r="C83" s="100">
        <v>2</v>
      </c>
      <c r="D83" s="93">
        <v>705</v>
      </c>
      <c r="E83" s="94">
        <v>321364.19</v>
      </c>
      <c r="F83" s="92">
        <v>7</v>
      </c>
      <c r="H83" s="97" t="str">
        <f t="shared" si="3"/>
        <v>2303</v>
      </c>
      <c r="I83" s="105">
        <v>2</v>
      </c>
      <c r="J83" s="105">
        <v>303</v>
      </c>
      <c r="K83" s="104">
        <v>4</v>
      </c>
    </row>
    <row r="84" spans="2:11" x14ac:dyDescent="0.25">
      <c r="B84" s="97" t="str">
        <f t="shared" si="2"/>
        <v>2706</v>
      </c>
      <c r="C84" s="100">
        <v>2</v>
      </c>
      <c r="D84" s="93">
        <v>706</v>
      </c>
      <c r="E84" s="94">
        <v>326359.49</v>
      </c>
      <c r="F84" s="92">
        <v>7</v>
      </c>
      <c r="H84" s="97" t="str">
        <f t="shared" si="3"/>
        <v>2304</v>
      </c>
      <c r="I84" s="105">
        <v>2</v>
      </c>
      <c r="J84" s="105">
        <v>304</v>
      </c>
      <c r="K84" s="104">
        <v>6</v>
      </c>
    </row>
    <row r="85" spans="2:11" x14ac:dyDescent="0.25">
      <c r="B85" s="97" t="str">
        <f t="shared" si="2"/>
        <v>2707</v>
      </c>
      <c r="C85" s="100">
        <v>2</v>
      </c>
      <c r="D85" s="93">
        <v>707</v>
      </c>
      <c r="E85" s="94">
        <v>269746.11</v>
      </c>
      <c r="F85" s="92">
        <v>7</v>
      </c>
      <c r="H85" s="97" t="str">
        <f t="shared" si="3"/>
        <v>2403</v>
      </c>
      <c r="I85" s="105">
        <v>2</v>
      </c>
      <c r="J85" s="105">
        <v>403</v>
      </c>
      <c r="K85" s="104">
        <v>3</v>
      </c>
    </row>
    <row r="86" spans="2:11" x14ac:dyDescent="0.25">
      <c r="B86" s="97" t="str">
        <f t="shared" si="2"/>
        <v>2708</v>
      </c>
      <c r="C86" s="100">
        <v>2</v>
      </c>
      <c r="D86" s="93">
        <v>708</v>
      </c>
      <c r="E86" s="94">
        <v>269746.11</v>
      </c>
      <c r="F86" s="92">
        <v>7</v>
      </c>
      <c r="H86" s="97" t="str">
        <f t="shared" si="3"/>
        <v>2404</v>
      </c>
      <c r="I86" s="105">
        <v>2</v>
      </c>
      <c r="J86" s="105">
        <v>404</v>
      </c>
      <c r="K86" s="104">
        <v>6</v>
      </c>
    </row>
    <row r="87" spans="2:11" x14ac:dyDescent="0.25">
      <c r="B87" s="97" t="str">
        <f t="shared" si="2"/>
        <v>3102</v>
      </c>
      <c r="C87" s="100">
        <v>3</v>
      </c>
      <c r="D87" s="93">
        <v>102</v>
      </c>
      <c r="E87" s="94">
        <v>443015.37</v>
      </c>
      <c r="F87" s="92">
        <v>1</v>
      </c>
      <c r="H87" s="97" t="str">
        <f t="shared" si="3"/>
        <v>2503</v>
      </c>
      <c r="I87" s="105">
        <v>2</v>
      </c>
      <c r="J87" s="105">
        <v>503</v>
      </c>
      <c r="K87" s="104">
        <v>4</v>
      </c>
    </row>
    <row r="88" spans="2:11" x14ac:dyDescent="0.25">
      <c r="B88" s="97" t="str">
        <f t="shared" si="2"/>
        <v>3107</v>
      </c>
      <c r="C88" s="100">
        <v>3</v>
      </c>
      <c r="D88" s="93">
        <v>107</v>
      </c>
      <c r="E88" s="94">
        <v>368233.36</v>
      </c>
      <c r="F88" s="92">
        <v>1</v>
      </c>
      <c r="H88" s="97" t="str">
        <f t="shared" si="3"/>
        <v>2504</v>
      </c>
      <c r="I88" s="105">
        <v>2</v>
      </c>
      <c r="J88" s="105">
        <v>504</v>
      </c>
      <c r="K88" s="104">
        <v>6</v>
      </c>
    </row>
    <row r="89" spans="2:11" x14ac:dyDescent="0.25">
      <c r="B89" s="97" t="str">
        <f t="shared" si="2"/>
        <v>3108</v>
      </c>
      <c r="C89" s="100">
        <v>3</v>
      </c>
      <c r="D89" s="93">
        <v>108</v>
      </c>
      <c r="E89" s="94">
        <v>348297.42</v>
      </c>
      <c r="F89" s="92">
        <v>1</v>
      </c>
      <c r="H89" s="97" t="str">
        <f t="shared" si="3"/>
        <v>2603</v>
      </c>
      <c r="I89" s="105">
        <v>2</v>
      </c>
      <c r="J89" s="105">
        <v>603</v>
      </c>
      <c r="K89" s="104">
        <v>6</v>
      </c>
    </row>
    <row r="90" spans="2:11" x14ac:dyDescent="0.25">
      <c r="B90" s="97" t="str">
        <f t="shared" si="2"/>
        <v>3201</v>
      </c>
      <c r="C90" s="100">
        <v>3</v>
      </c>
      <c r="D90" s="93">
        <v>201</v>
      </c>
      <c r="E90" s="94">
        <v>437932.46</v>
      </c>
      <c r="F90" s="92">
        <v>2</v>
      </c>
      <c r="H90" s="97" t="str">
        <f t="shared" si="3"/>
        <v>2604</v>
      </c>
      <c r="I90" s="105">
        <v>2</v>
      </c>
      <c r="J90" s="105">
        <v>604</v>
      </c>
      <c r="K90" s="104">
        <v>6</v>
      </c>
    </row>
    <row r="91" spans="2:11" x14ac:dyDescent="0.25">
      <c r="B91" s="97" t="str">
        <f t="shared" si="2"/>
        <v>3206</v>
      </c>
      <c r="C91" s="100">
        <v>3</v>
      </c>
      <c r="D91" s="93">
        <v>206</v>
      </c>
      <c r="E91" s="94">
        <v>188156.23</v>
      </c>
      <c r="F91" s="92">
        <v>2</v>
      </c>
      <c r="H91" s="97" t="str">
        <f t="shared" si="3"/>
        <v>3103</v>
      </c>
      <c r="I91" s="105">
        <v>3</v>
      </c>
      <c r="J91" s="105">
        <v>103</v>
      </c>
      <c r="K91" s="104">
        <v>3</v>
      </c>
    </row>
    <row r="92" spans="2:11" x14ac:dyDescent="0.25">
      <c r="B92" s="97" t="str">
        <f t="shared" si="2"/>
        <v>3302</v>
      </c>
      <c r="C92" s="100">
        <v>3</v>
      </c>
      <c r="D92" s="93">
        <v>302</v>
      </c>
      <c r="E92" s="94">
        <v>191486.43</v>
      </c>
      <c r="F92" s="92">
        <v>3</v>
      </c>
      <c r="H92" s="97" t="str">
        <f t="shared" si="3"/>
        <v>3104</v>
      </c>
      <c r="I92" s="105">
        <v>3</v>
      </c>
      <c r="J92" s="105">
        <v>104</v>
      </c>
      <c r="K92" s="104">
        <v>4</v>
      </c>
    </row>
    <row r="93" spans="2:11" x14ac:dyDescent="0.25">
      <c r="B93" s="97" t="str">
        <f t="shared" si="2"/>
        <v>3303</v>
      </c>
      <c r="C93" s="100">
        <v>3</v>
      </c>
      <c r="D93" s="93">
        <v>303</v>
      </c>
      <c r="E93" s="94">
        <v>206838.83</v>
      </c>
      <c r="F93" s="92">
        <v>3</v>
      </c>
      <c r="H93" s="97" t="str">
        <f t="shared" si="3"/>
        <v>3203</v>
      </c>
      <c r="I93" s="105">
        <v>3</v>
      </c>
      <c r="J93" s="105">
        <v>203</v>
      </c>
      <c r="K93" s="104">
        <v>4</v>
      </c>
    </row>
    <row r="94" spans="2:11" x14ac:dyDescent="0.25">
      <c r="B94" s="97" t="str">
        <f t="shared" si="2"/>
        <v>3304</v>
      </c>
      <c r="C94" s="100">
        <v>3</v>
      </c>
      <c r="D94" s="93">
        <v>304</v>
      </c>
      <c r="E94" s="94">
        <v>195302.24</v>
      </c>
      <c r="F94" s="92">
        <v>3</v>
      </c>
      <c r="H94" s="97" t="str">
        <f t="shared" si="3"/>
        <v>3204</v>
      </c>
      <c r="I94" s="105">
        <v>3</v>
      </c>
      <c r="J94" s="105">
        <v>204</v>
      </c>
      <c r="K94" s="104">
        <v>3</v>
      </c>
    </row>
    <row r="95" spans="2:11" x14ac:dyDescent="0.25">
      <c r="B95" s="97" t="str">
        <f t="shared" si="2"/>
        <v>3305</v>
      </c>
      <c r="C95" s="100">
        <v>3</v>
      </c>
      <c r="D95" s="93">
        <v>305</v>
      </c>
      <c r="E95" s="94">
        <v>188156.23</v>
      </c>
      <c r="F95" s="92">
        <v>3</v>
      </c>
      <c r="H95" s="97" t="str">
        <f t="shared" si="3"/>
        <v>3303</v>
      </c>
      <c r="I95" s="105">
        <v>3</v>
      </c>
      <c r="J95" s="105">
        <v>303</v>
      </c>
      <c r="K95" s="104">
        <v>6</v>
      </c>
    </row>
    <row r="96" spans="2:11" x14ac:dyDescent="0.25">
      <c r="B96" s="97" t="str">
        <f t="shared" si="2"/>
        <v>3307</v>
      </c>
      <c r="C96" s="100">
        <v>3</v>
      </c>
      <c r="D96" s="93">
        <v>307</v>
      </c>
      <c r="E96" s="94">
        <v>269379.03999999998</v>
      </c>
      <c r="F96" s="92">
        <v>3</v>
      </c>
      <c r="H96" s="97" t="str">
        <f t="shared" si="3"/>
        <v>3304</v>
      </c>
      <c r="I96" s="105">
        <v>3</v>
      </c>
      <c r="J96" s="105">
        <v>304</v>
      </c>
      <c r="K96" s="104">
        <v>6</v>
      </c>
    </row>
    <row r="97" spans="2:11" x14ac:dyDescent="0.25">
      <c r="B97" s="97" t="str">
        <f t="shared" si="2"/>
        <v>3401</v>
      </c>
      <c r="C97" s="100">
        <v>3</v>
      </c>
      <c r="D97" s="93">
        <v>401</v>
      </c>
      <c r="E97" s="94">
        <v>199811.93</v>
      </c>
      <c r="F97" s="92">
        <v>4</v>
      </c>
      <c r="H97" s="97" t="str">
        <f t="shared" si="3"/>
        <v>3403</v>
      </c>
      <c r="I97" s="105">
        <v>3</v>
      </c>
      <c r="J97" s="105">
        <v>403</v>
      </c>
      <c r="K97" s="104">
        <v>3</v>
      </c>
    </row>
    <row r="98" spans="2:11" x14ac:dyDescent="0.25">
      <c r="B98" s="97" t="str">
        <f t="shared" si="2"/>
        <v>3402</v>
      </c>
      <c r="C98" s="100">
        <v>3</v>
      </c>
      <c r="D98" s="93">
        <v>402</v>
      </c>
      <c r="E98" s="94">
        <v>194816.63</v>
      </c>
      <c r="F98" s="92">
        <v>4</v>
      </c>
      <c r="H98" s="97" t="str">
        <f t="shared" si="3"/>
        <v>3404</v>
      </c>
      <c r="I98" s="105">
        <v>3</v>
      </c>
      <c r="J98" s="105">
        <v>404</v>
      </c>
      <c r="K98" s="104">
        <v>6</v>
      </c>
    </row>
    <row r="99" spans="2:11" x14ac:dyDescent="0.25">
      <c r="B99" s="97" t="str">
        <f t="shared" si="2"/>
        <v>3404</v>
      </c>
      <c r="C99" s="100">
        <v>3</v>
      </c>
      <c r="D99" s="93">
        <v>404</v>
      </c>
      <c r="E99" s="94">
        <v>355676.71</v>
      </c>
      <c r="F99" s="92">
        <v>4</v>
      </c>
      <c r="H99" s="97" t="str">
        <f t="shared" si="3"/>
        <v>1107</v>
      </c>
      <c r="I99" s="105">
        <v>1</v>
      </c>
      <c r="J99" s="105">
        <v>107</v>
      </c>
      <c r="K99" s="104">
        <v>6</v>
      </c>
    </row>
    <row r="100" spans="2:11" x14ac:dyDescent="0.25">
      <c r="B100" s="97" t="str">
        <f t="shared" si="2"/>
        <v>3405</v>
      </c>
      <c r="C100" s="100">
        <v>3</v>
      </c>
      <c r="D100" s="93">
        <v>405</v>
      </c>
      <c r="E100" s="94">
        <v>191486.43</v>
      </c>
      <c r="F100" s="92">
        <v>4</v>
      </c>
      <c r="H100" s="97" t="str">
        <f t="shared" si="3"/>
        <v>1108</v>
      </c>
      <c r="I100" s="105">
        <v>1</v>
      </c>
      <c r="J100" s="105">
        <v>108</v>
      </c>
      <c r="K100" s="104">
        <v>6</v>
      </c>
    </row>
    <row r="101" spans="2:11" x14ac:dyDescent="0.25">
      <c r="B101" s="97" t="str">
        <f t="shared" si="2"/>
        <v>3408</v>
      </c>
      <c r="C101" s="100">
        <v>3</v>
      </c>
      <c r="D101" s="93">
        <v>408</v>
      </c>
      <c r="E101" s="94">
        <v>323048.59999999998</v>
      </c>
      <c r="F101" s="92">
        <v>4</v>
      </c>
      <c r="H101" s="97" t="str">
        <f t="shared" si="3"/>
        <v>1207</v>
      </c>
      <c r="I101" s="105">
        <v>1</v>
      </c>
      <c r="J101" s="105">
        <v>207</v>
      </c>
      <c r="K101" s="104">
        <v>0</v>
      </c>
    </row>
    <row r="102" spans="2:11" x14ac:dyDescent="0.25">
      <c r="B102" s="97" t="str">
        <f t="shared" si="2"/>
        <v>3501</v>
      </c>
      <c r="C102" s="100">
        <v>3</v>
      </c>
      <c r="D102" s="93">
        <v>501</v>
      </c>
      <c r="E102" s="94">
        <v>324694.39</v>
      </c>
      <c r="F102" s="92">
        <v>5</v>
      </c>
      <c r="H102" s="97" t="str">
        <f t="shared" si="3"/>
        <v>1208</v>
      </c>
      <c r="I102" s="105">
        <v>1</v>
      </c>
      <c r="J102" s="105">
        <v>208</v>
      </c>
      <c r="K102" s="104">
        <v>7</v>
      </c>
    </row>
    <row r="103" spans="2:11" x14ac:dyDescent="0.25">
      <c r="B103" s="97" t="str">
        <f t="shared" si="2"/>
        <v>3502</v>
      </c>
      <c r="C103" s="100">
        <v>3</v>
      </c>
      <c r="D103" s="93">
        <v>502</v>
      </c>
      <c r="E103" s="94">
        <v>314703.78999999998</v>
      </c>
      <c r="F103" s="92">
        <v>5</v>
      </c>
      <c r="H103" s="97" t="str">
        <f t="shared" si="3"/>
        <v>1307</v>
      </c>
      <c r="I103" s="105">
        <v>1</v>
      </c>
      <c r="J103" s="105">
        <v>307</v>
      </c>
      <c r="K103" s="104">
        <v>7</v>
      </c>
    </row>
    <row r="104" spans="2:11" x14ac:dyDescent="0.25">
      <c r="B104" s="97" t="str">
        <f t="shared" si="2"/>
        <v>3503</v>
      </c>
      <c r="C104" s="100">
        <v>3</v>
      </c>
      <c r="D104" s="93">
        <v>503</v>
      </c>
      <c r="E104" s="94">
        <v>236444.12</v>
      </c>
      <c r="F104" s="92">
        <v>5</v>
      </c>
      <c r="H104" s="97" t="str">
        <f t="shared" si="3"/>
        <v>1308</v>
      </c>
      <c r="I104" s="105">
        <v>1</v>
      </c>
      <c r="J104" s="105">
        <v>308</v>
      </c>
      <c r="K104" s="104">
        <v>4</v>
      </c>
    </row>
    <row r="105" spans="2:11" x14ac:dyDescent="0.25">
      <c r="B105" s="97" t="str">
        <f t="shared" si="2"/>
        <v>3504</v>
      </c>
      <c r="C105" s="100">
        <v>3</v>
      </c>
      <c r="D105" s="93">
        <v>504</v>
      </c>
      <c r="E105" s="94">
        <v>406464.21</v>
      </c>
      <c r="F105" s="92">
        <v>5</v>
      </c>
      <c r="H105" s="97" t="str">
        <f t="shared" si="3"/>
        <v>1407</v>
      </c>
      <c r="I105" s="105">
        <v>1</v>
      </c>
      <c r="J105" s="105">
        <v>407</v>
      </c>
      <c r="K105" s="104">
        <v>4</v>
      </c>
    </row>
    <row r="106" spans="2:11" x14ac:dyDescent="0.25">
      <c r="B106" s="97" t="str">
        <f t="shared" si="2"/>
        <v>3505</v>
      </c>
      <c r="C106" s="100">
        <v>3</v>
      </c>
      <c r="D106" s="93">
        <v>505</v>
      </c>
      <c r="E106" s="94">
        <v>309708.49</v>
      </c>
      <c r="F106" s="92">
        <v>5</v>
      </c>
      <c r="H106" s="97" t="str">
        <f t="shared" si="3"/>
        <v>1408</v>
      </c>
      <c r="I106" s="105">
        <v>1</v>
      </c>
      <c r="J106" s="105">
        <v>408</v>
      </c>
      <c r="K106" s="104">
        <v>0</v>
      </c>
    </row>
    <row r="107" spans="2:11" x14ac:dyDescent="0.25">
      <c r="B107" s="97" t="str">
        <f t="shared" si="2"/>
        <v>3506</v>
      </c>
      <c r="C107" s="100">
        <v>3</v>
      </c>
      <c r="D107" s="93">
        <v>506</v>
      </c>
      <c r="E107" s="94">
        <v>314703.78999999998</v>
      </c>
      <c r="F107" s="92">
        <v>5</v>
      </c>
      <c r="H107" s="97" t="str">
        <f t="shared" si="3"/>
        <v>1507</v>
      </c>
      <c r="I107" s="105">
        <v>1</v>
      </c>
      <c r="J107" s="105">
        <v>507</v>
      </c>
      <c r="K107" s="104">
        <v>4</v>
      </c>
    </row>
    <row r="108" spans="2:11" x14ac:dyDescent="0.25">
      <c r="B108" s="97" t="str">
        <f t="shared" si="2"/>
        <v>3507</v>
      </c>
      <c r="C108" s="100">
        <v>3</v>
      </c>
      <c r="D108" s="93">
        <v>507</v>
      </c>
      <c r="E108" s="94">
        <v>614092.49</v>
      </c>
      <c r="F108" s="92">
        <v>5</v>
      </c>
      <c r="H108" s="97" t="str">
        <f t="shared" si="3"/>
        <v>1508</v>
      </c>
      <c r="I108" s="105">
        <v>1</v>
      </c>
      <c r="J108" s="105">
        <v>508</v>
      </c>
      <c r="K108" s="104">
        <v>7</v>
      </c>
    </row>
    <row r="109" spans="2:11" x14ac:dyDescent="0.25">
      <c r="B109" s="97" t="str">
        <f t="shared" si="2"/>
        <v>3508</v>
      </c>
      <c r="C109" s="100">
        <v>3</v>
      </c>
      <c r="D109" s="93">
        <v>508</v>
      </c>
      <c r="E109" s="94">
        <v>259755.51</v>
      </c>
      <c r="F109" s="92">
        <v>5</v>
      </c>
      <c r="H109" s="97" t="str">
        <f t="shared" si="3"/>
        <v>1607</v>
      </c>
      <c r="I109" s="105">
        <v>1</v>
      </c>
      <c r="J109" s="105">
        <v>607</v>
      </c>
      <c r="K109" s="104">
        <v>4</v>
      </c>
    </row>
    <row r="110" spans="2:11" x14ac:dyDescent="0.25">
      <c r="B110" s="97" t="str">
        <f t="shared" si="2"/>
        <v/>
      </c>
      <c r="C110" s="101"/>
      <c r="D110" s="38"/>
      <c r="E110" s="40"/>
      <c r="F110" s="42"/>
      <c r="H110" s="97" t="str">
        <f t="shared" si="3"/>
        <v>1608</v>
      </c>
      <c r="I110" s="105">
        <v>1</v>
      </c>
      <c r="J110" s="105">
        <v>608</v>
      </c>
      <c r="K110" s="104">
        <v>0</v>
      </c>
    </row>
    <row r="111" spans="2:11" x14ac:dyDescent="0.25">
      <c r="B111" s="97" t="str">
        <f t="shared" si="2"/>
        <v/>
      </c>
      <c r="C111" s="101"/>
      <c r="D111" s="38"/>
      <c r="E111" s="40"/>
      <c r="F111" s="42"/>
      <c r="H111" s="97" t="str">
        <f t="shared" si="3"/>
        <v>2107</v>
      </c>
      <c r="I111" s="105">
        <v>2</v>
      </c>
      <c r="J111" s="105">
        <v>107</v>
      </c>
      <c r="K111" s="104">
        <v>0</v>
      </c>
    </row>
    <row r="112" spans="2:11" x14ac:dyDescent="0.25">
      <c r="H112" s="97" t="str">
        <f t="shared" si="3"/>
        <v>2108</v>
      </c>
      <c r="I112" s="105">
        <v>2</v>
      </c>
      <c r="J112" s="105">
        <v>108</v>
      </c>
      <c r="K112" s="104">
        <v>6</v>
      </c>
    </row>
    <row r="113" spans="8:11" x14ac:dyDescent="0.25">
      <c r="H113" s="97" t="str">
        <f t="shared" si="3"/>
        <v>2207</v>
      </c>
      <c r="I113" s="105">
        <v>2</v>
      </c>
      <c r="J113" s="105">
        <v>207</v>
      </c>
      <c r="K113" s="104">
        <v>3</v>
      </c>
    </row>
    <row r="114" spans="8:11" x14ac:dyDescent="0.25">
      <c r="H114" s="97" t="str">
        <f t="shared" si="3"/>
        <v>2208</v>
      </c>
      <c r="I114" s="105">
        <v>2</v>
      </c>
      <c r="J114" s="105">
        <v>208</v>
      </c>
      <c r="K114" s="104">
        <v>6</v>
      </c>
    </row>
    <row r="115" spans="8:11" x14ac:dyDescent="0.25">
      <c r="H115" s="97" t="str">
        <f t="shared" si="3"/>
        <v>2307</v>
      </c>
      <c r="I115" s="105">
        <v>2</v>
      </c>
      <c r="J115" s="105">
        <v>307</v>
      </c>
      <c r="K115" s="104">
        <v>4</v>
      </c>
    </row>
    <row r="116" spans="8:11" x14ac:dyDescent="0.25">
      <c r="H116" s="97" t="str">
        <f t="shared" si="3"/>
        <v>2308</v>
      </c>
      <c r="I116" s="105">
        <v>2</v>
      </c>
      <c r="J116" s="105">
        <v>308</v>
      </c>
      <c r="K116" s="104">
        <v>0</v>
      </c>
    </row>
    <row r="117" spans="8:11" x14ac:dyDescent="0.25">
      <c r="H117" s="97" t="str">
        <f t="shared" si="3"/>
        <v>2407</v>
      </c>
      <c r="I117" s="105">
        <v>2</v>
      </c>
      <c r="J117" s="105">
        <v>407</v>
      </c>
      <c r="K117" s="104">
        <v>0</v>
      </c>
    </row>
    <row r="118" spans="8:11" x14ac:dyDescent="0.25">
      <c r="H118" s="97" t="str">
        <f t="shared" si="3"/>
        <v>2408</v>
      </c>
      <c r="I118" s="105">
        <v>2</v>
      </c>
      <c r="J118" s="105">
        <v>408</v>
      </c>
      <c r="K118" s="104">
        <v>6</v>
      </c>
    </row>
    <row r="119" spans="8:11" x14ac:dyDescent="0.25">
      <c r="H119" s="97" t="str">
        <f t="shared" si="3"/>
        <v>2507</v>
      </c>
      <c r="I119" s="105">
        <v>2</v>
      </c>
      <c r="J119" s="105">
        <v>507</v>
      </c>
      <c r="K119" s="104">
        <v>0</v>
      </c>
    </row>
    <row r="120" spans="8:11" x14ac:dyDescent="0.25">
      <c r="H120" s="97" t="str">
        <f t="shared" si="3"/>
        <v>2508</v>
      </c>
      <c r="I120" s="105">
        <v>2</v>
      </c>
      <c r="J120" s="105">
        <v>508</v>
      </c>
      <c r="K120" s="104">
        <v>0</v>
      </c>
    </row>
    <row r="121" spans="8:11" x14ac:dyDescent="0.25">
      <c r="H121" s="97" t="str">
        <f t="shared" si="3"/>
        <v>2607</v>
      </c>
      <c r="I121" s="105">
        <v>2</v>
      </c>
      <c r="J121" s="105">
        <v>607</v>
      </c>
      <c r="K121" s="104">
        <v>0</v>
      </c>
    </row>
    <row r="122" spans="8:11" x14ac:dyDescent="0.25">
      <c r="H122" s="97" t="str">
        <f t="shared" si="3"/>
        <v>2608</v>
      </c>
      <c r="I122" s="105">
        <v>2</v>
      </c>
      <c r="J122" s="105">
        <v>608</v>
      </c>
      <c r="K122" s="104">
        <v>0</v>
      </c>
    </row>
    <row r="123" spans="8:11" x14ac:dyDescent="0.25">
      <c r="H123" s="97" t="str">
        <f t="shared" si="3"/>
        <v>3107</v>
      </c>
      <c r="I123" s="105">
        <v>3</v>
      </c>
      <c r="J123" s="105">
        <v>107</v>
      </c>
      <c r="K123" s="104">
        <v>6</v>
      </c>
    </row>
    <row r="124" spans="8:11" x14ac:dyDescent="0.25">
      <c r="H124" s="97" t="str">
        <f t="shared" si="3"/>
        <v>3108</v>
      </c>
      <c r="I124" s="105">
        <v>3</v>
      </c>
      <c r="J124" s="105">
        <v>108</v>
      </c>
      <c r="K124" s="104">
        <v>6</v>
      </c>
    </row>
    <row r="125" spans="8:11" x14ac:dyDescent="0.25">
      <c r="H125" s="97" t="str">
        <f t="shared" si="3"/>
        <v>3207</v>
      </c>
      <c r="I125" s="105">
        <v>3</v>
      </c>
      <c r="J125" s="105">
        <v>207</v>
      </c>
      <c r="K125" s="104">
        <v>4</v>
      </c>
    </row>
    <row r="126" spans="8:11" x14ac:dyDescent="0.25">
      <c r="H126" s="97" t="str">
        <f t="shared" si="3"/>
        <v>3208</v>
      </c>
      <c r="I126" s="105">
        <v>3</v>
      </c>
      <c r="J126" s="105">
        <v>208</v>
      </c>
      <c r="K126" s="104">
        <v>4</v>
      </c>
    </row>
    <row r="127" spans="8:11" x14ac:dyDescent="0.25">
      <c r="H127" s="97" t="str">
        <f t="shared" si="3"/>
        <v>3307</v>
      </c>
      <c r="I127" s="105">
        <v>3</v>
      </c>
      <c r="J127" s="105">
        <v>307</v>
      </c>
      <c r="K127" s="104">
        <v>6</v>
      </c>
    </row>
    <row r="128" spans="8:11" x14ac:dyDescent="0.25">
      <c r="H128" s="97" t="str">
        <f t="shared" si="3"/>
        <v>3308</v>
      </c>
      <c r="I128" s="105">
        <v>3</v>
      </c>
      <c r="J128" s="105">
        <v>308</v>
      </c>
      <c r="K128" s="104">
        <v>4</v>
      </c>
    </row>
    <row r="129" spans="8:11" x14ac:dyDescent="0.25">
      <c r="H129" s="97" t="str">
        <f t="shared" si="3"/>
        <v>3407</v>
      </c>
      <c r="I129" s="105">
        <v>3</v>
      </c>
      <c r="J129" s="105">
        <v>407</v>
      </c>
      <c r="K129" s="104">
        <v>4</v>
      </c>
    </row>
    <row r="130" spans="8:11" x14ac:dyDescent="0.25">
      <c r="H130" s="97" t="str">
        <f t="shared" si="3"/>
        <v>3408</v>
      </c>
      <c r="I130" s="105">
        <v>3</v>
      </c>
      <c r="J130" s="105">
        <v>408</v>
      </c>
      <c r="K130" s="104">
        <v>6</v>
      </c>
    </row>
    <row r="131" spans="8:11" x14ac:dyDescent="0.25">
      <c r="H131" s="97" t="str">
        <f t="shared" si="3"/>
        <v>1701</v>
      </c>
      <c r="I131" s="105">
        <v>1</v>
      </c>
      <c r="J131" s="105">
        <v>701</v>
      </c>
      <c r="K131" s="104">
        <v>0</v>
      </c>
    </row>
    <row r="132" spans="8:11" x14ac:dyDescent="0.25">
      <c r="H132" s="97" t="str">
        <f t="shared" ref="H132:H158" si="4">I132&amp;J132</f>
        <v>1702</v>
      </c>
      <c r="I132" s="105">
        <v>1</v>
      </c>
      <c r="J132" s="105">
        <v>702</v>
      </c>
      <c r="K132" s="104">
        <v>0</v>
      </c>
    </row>
    <row r="133" spans="8:11" x14ac:dyDescent="0.25">
      <c r="H133" s="97" t="str">
        <f t="shared" si="4"/>
        <v>1705</v>
      </c>
      <c r="I133" s="105">
        <v>1</v>
      </c>
      <c r="J133" s="105">
        <v>705</v>
      </c>
      <c r="K133" s="104">
        <v>0</v>
      </c>
    </row>
    <row r="134" spans="8:11" x14ac:dyDescent="0.25">
      <c r="H134" s="97" t="str">
        <f t="shared" si="4"/>
        <v>1706</v>
      </c>
      <c r="I134" s="105">
        <v>1</v>
      </c>
      <c r="J134" s="105">
        <v>706</v>
      </c>
      <c r="K134" s="104">
        <v>0</v>
      </c>
    </row>
    <row r="135" spans="8:11" x14ac:dyDescent="0.25">
      <c r="H135" s="97" t="str">
        <f t="shared" si="4"/>
        <v>2701</v>
      </c>
      <c r="I135" s="105">
        <v>2</v>
      </c>
      <c r="J135" s="105">
        <v>701</v>
      </c>
      <c r="K135" s="104">
        <v>0</v>
      </c>
    </row>
    <row r="136" spans="8:11" x14ac:dyDescent="0.25">
      <c r="H136" s="97" t="str">
        <f t="shared" si="4"/>
        <v>2702</v>
      </c>
      <c r="I136" s="105">
        <v>2</v>
      </c>
      <c r="J136" s="105">
        <v>702</v>
      </c>
      <c r="K136" s="104">
        <v>0</v>
      </c>
    </row>
    <row r="137" spans="8:11" x14ac:dyDescent="0.25">
      <c r="H137" s="97" t="str">
        <f t="shared" si="4"/>
        <v>2705</v>
      </c>
      <c r="I137" s="105">
        <v>2</v>
      </c>
      <c r="J137" s="105">
        <v>705</v>
      </c>
      <c r="K137" s="104">
        <v>0</v>
      </c>
    </row>
    <row r="138" spans="8:11" x14ac:dyDescent="0.25">
      <c r="H138" s="97" t="str">
        <f t="shared" si="4"/>
        <v>2706</v>
      </c>
      <c r="I138" s="105">
        <v>2</v>
      </c>
      <c r="J138" s="105">
        <v>706</v>
      </c>
      <c r="K138" s="104">
        <v>0</v>
      </c>
    </row>
    <row r="139" spans="8:11" x14ac:dyDescent="0.25">
      <c r="H139" s="97" t="str">
        <f t="shared" si="4"/>
        <v>3501</v>
      </c>
      <c r="I139" s="105">
        <v>3</v>
      </c>
      <c r="J139" s="105">
        <v>501</v>
      </c>
      <c r="K139" s="104">
        <v>0</v>
      </c>
    </row>
    <row r="140" spans="8:11" x14ac:dyDescent="0.25">
      <c r="H140" s="97" t="str">
        <f t="shared" si="4"/>
        <v>3502</v>
      </c>
      <c r="I140" s="105">
        <v>3</v>
      </c>
      <c r="J140" s="105">
        <v>502</v>
      </c>
      <c r="K140" s="104">
        <v>0</v>
      </c>
    </row>
    <row r="141" spans="8:11" x14ac:dyDescent="0.25">
      <c r="H141" s="97" t="str">
        <f t="shared" si="4"/>
        <v>3505</v>
      </c>
      <c r="I141" s="105">
        <v>3</v>
      </c>
      <c r="J141" s="105">
        <v>505</v>
      </c>
      <c r="K141" s="104">
        <v>0</v>
      </c>
    </row>
    <row r="142" spans="8:11" x14ac:dyDescent="0.25">
      <c r="H142" s="97" t="str">
        <f t="shared" si="4"/>
        <v>3506</v>
      </c>
      <c r="I142" s="105">
        <v>3</v>
      </c>
      <c r="J142" s="105">
        <v>506</v>
      </c>
      <c r="K142" s="104">
        <v>0</v>
      </c>
    </row>
    <row r="143" spans="8:11" x14ac:dyDescent="0.25">
      <c r="H143" s="97" t="str">
        <f t="shared" si="4"/>
        <v>1703</v>
      </c>
      <c r="I143" s="105">
        <v>1</v>
      </c>
      <c r="J143" s="105">
        <v>703</v>
      </c>
      <c r="K143" s="104">
        <v>6</v>
      </c>
    </row>
    <row r="144" spans="8:11" x14ac:dyDescent="0.25">
      <c r="H144" s="97" t="str">
        <f t="shared" si="4"/>
        <v>1704</v>
      </c>
      <c r="I144" s="105">
        <v>1</v>
      </c>
      <c r="J144" s="105">
        <v>704</v>
      </c>
      <c r="K144" s="104">
        <v>6</v>
      </c>
    </row>
    <row r="145" spans="8:11" x14ac:dyDescent="0.25">
      <c r="H145" s="97" t="str">
        <f t="shared" si="4"/>
        <v>2703</v>
      </c>
      <c r="I145" s="105">
        <v>2</v>
      </c>
      <c r="J145" s="105">
        <v>703</v>
      </c>
      <c r="K145" s="104">
        <v>3</v>
      </c>
    </row>
    <row r="146" spans="8:11" x14ac:dyDescent="0.25">
      <c r="H146" s="97" t="str">
        <f t="shared" si="4"/>
        <v>2704</v>
      </c>
      <c r="I146" s="105">
        <v>2</v>
      </c>
      <c r="J146" s="105">
        <v>704</v>
      </c>
      <c r="K146" s="104">
        <v>0</v>
      </c>
    </row>
    <row r="147" spans="8:11" x14ac:dyDescent="0.25">
      <c r="H147" s="97" t="str">
        <f t="shared" si="4"/>
        <v>3503</v>
      </c>
      <c r="I147" s="105">
        <v>3</v>
      </c>
      <c r="J147" s="105">
        <v>503</v>
      </c>
      <c r="K147" s="104">
        <v>0</v>
      </c>
    </row>
    <row r="148" spans="8:11" x14ac:dyDescent="0.25">
      <c r="H148" s="97" t="str">
        <f t="shared" si="4"/>
        <v>3504</v>
      </c>
      <c r="I148" s="105">
        <v>3</v>
      </c>
      <c r="J148" s="105">
        <v>504</v>
      </c>
      <c r="K148" s="104">
        <v>6</v>
      </c>
    </row>
    <row r="149" spans="8:11" x14ac:dyDescent="0.25">
      <c r="H149" s="97" t="str">
        <f t="shared" si="4"/>
        <v>1707</v>
      </c>
      <c r="I149" s="105">
        <v>1</v>
      </c>
      <c r="J149" s="105">
        <v>707</v>
      </c>
      <c r="K149" s="104">
        <v>0</v>
      </c>
    </row>
    <row r="150" spans="8:11" x14ac:dyDescent="0.25">
      <c r="H150" s="97" t="str">
        <f t="shared" si="4"/>
        <v>2707</v>
      </c>
      <c r="I150" s="105">
        <v>2</v>
      </c>
      <c r="J150" s="105">
        <v>707</v>
      </c>
      <c r="K150" s="104">
        <v>0</v>
      </c>
    </row>
    <row r="151" spans="8:11" x14ac:dyDescent="0.25">
      <c r="H151" s="97" t="str">
        <f t="shared" si="4"/>
        <v>2708</v>
      </c>
      <c r="I151" s="105">
        <v>2</v>
      </c>
      <c r="J151" s="105">
        <v>708</v>
      </c>
      <c r="K151" s="104">
        <v>0</v>
      </c>
    </row>
    <row r="152" spans="8:11" x14ac:dyDescent="0.25">
      <c r="H152" s="97" t="str">
        <f t="shared" si="4"/>
        <v>3507</v>
      </c>
      <c r="I152" s="105">
        <v>3</v>
      </c>
      <c r="J152" s="105">
        <v>507</v>
      </c>
      <c r="K152" s="104">
        <v>6</v>
      </c>
    </row>
    <row r="153" spans="8:11" x14ac:dyDescent="0.25">
      <c r="H153" s="97" t="str">
        <f t="shared" si="4"/>
        <v>3508</v>
      </c>
      <c r="I153" s="105">
        <v>3</v>
      </c>
      <c r="J153" s="105">
        <v>508</v>
      </c>
      <c r="K153" s="104">
        <v>7</v>
      </c>
    </row>
    <row r="154" spans="8:11" x14ac:dyDescent="0.25">
      <c r="H154" s="97" t="str">
        <f t="shared" si="4"/>
        <v>1708</v>
      </c>
      <c r="I154" s="105">
        <v>1</v>
      </c>
      <c r="J154" s="105">
        <v>708</v>
      </c>
      <c r="K154" s="104">
        <v>0</v>
      </c>
    </row>
    <row r="155" spans="8:11" x14ac:dyDescent="0.25">
      <c r="H155" s="97" t="str">
        <f t="shared" si="4"/>
        <v/>
      </c>
      <c r="I155" s="98"/>
      <c r="J155" s="98"/>
      <c r="K155" s="97"/>
    </row>
    <row r="156" spans="8:11" x14ac:dyDescent="0.25">
      <c r="H156" s="97" t="str">
        <f t="shared" si="4"/>
        <v/>
      </c>
      <c r="I156" s="98"/>
      <c r="J156" s="98"/>
      <c r="K156" s="97"/>
    </row>
    <row r="157" spans="8:11" x14ac:dyDescent="0.25">
      <c r="H157" s="97" t="str">
        <f t="shared" si="4"/>
        <v/>
      </c>
      <c r="I157" s="98"/>
      <c r="J157" s="98"/>
      <c r="K157" s="97"/>
    </row>
    <row r="158" spans="8:11" x14ac:dyDescent="0.25">
      <c r="H158" s="97" t="str">
        <f t="shared" si="4"/>
        <v/>
      </c>
      <c r="I158" s="98"/>
      <c r="J158" s="98"/>
      <c r="K158" s="97"/>
    </row>
  </sheetData>
  <mergeCells count="2">
    <mergeCell ref="N2:O2"/>
    <mergeCell ref="H1:K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9115-D530-4E52-B22B-BB3D7F7818BF}">
  <dimension ref="A3:B101"/>
  <sheetViews>
    <sheetView topLeftCell="A40" workbookViewId="0">
      <selection activeCell="B39" sqref="B39:B40"/>
    </sheetView>
  </sheetViews>
  <sheetFormatPr defaultRowHeight="15" x14ac:dyDescent="0.25"/>
  <cols>
    <col min="1" max="1" width="83.42578125" bestFit="1" customWidth="1"/>
    <col min="2" max="2" width="29.85546875" bestFit="1" customWidth="1"/>
  </cols>
  <sheetData>
    <row r="3" spans="1:2" x14ac:dyDescent="0.25">
      <c r="A3" s="32" t="s">
        <v>192</v>
      </c>
      <c r="B3" t="s">
        <v>193</v>
      </c>
    </row>
    <row r="4" spans="1:2" x14ac:dyDescent="0.25">
      <c r="A4" s="20" t="s">
        <v>82</v>
      </c>
      <c r="B4" s="19">
        <v>53250</v>
      </c>
    </row>
    <row r="5" spans="1:2" x14ac:dyDescent="0.25">
      <c r="A5" s="33" t="s">
        <v>83</v>
      </c>
      <c r="B5" s="19">
        <v>39600</v>
      </c>
    </row>
    <row r="6" spans="1:2" x14ac:dyDescent="0.25">
      <c r="A6" s="33" t="s">
        <v>84</v>
      </c>
      <c r="B6" s="19">
        <v>13650</v>
      </c>
    </row>
    <row r="7" spans="1:2" x14ac:dyDescent="0.25">
      <c r="A7" s="20" t="s">
        <v>55</v>
      </c>
      <c r="B7" s="19">
        <v>618010.89</v>
      </c>
    </row>
    <row r="8" spans="1:2" x14ac:dyDescent="0.25">
      <c r="A8" s="33" t="s">
        <v>146</v>
      </c>
      <c r="B8" s="19">
        <v>618010.89</v>
      </c>
    </row>
    <row r="9" spans="1:2" x14ac:dyDescent="0.25">
      <c r="A9" s="20" t="s">
        <v>85</v>
      </c>
      <c r="B9" s="19">
        <v>43560</v>
      </c>
    </row>
    <row r="10" spans="1:2" x14ac:dyDescent="0.25">
      <c r="A10" s="33" t="s">
        <v>86</v>
      </c>
      <c r="B10" s="19">
        <v>33000</v>
      </c>
    </row>
    <row r="11" spans="1:2" x14ac:dyDescent="0.25">
      <c r="A11" s="33" t="s">
        <v>87</v>
      </c>
      <c r="B11" s="19">
        <v>10560</v>
      </c>
    </row>
    <row r="12" spans="1:2" x14ac:dyDescent="0.25">
      <c r="A12" s="20" t="s">
        <v>57</v>
      </c>
      <c r="B12" s="19">
        <v>569406.14999999991</v>
      </c>
    </row>
    <row r="13" spans="1:2" x14ac:dyDescent="0.25">
      <c r="A13" s="33" t="s">
        <v>156</v>
      </c>
      <c r="B13" s="19">
        <v>569406.14999999991</v>
      </c>
    </row>
    <row r="14" spans="1:2" x14ac:dyDescent="0.25">
      <c r="A14" s="20" t="s">
        <v>88</v>
      </c>
      <c r="B14" s="19">
        <v>46082.86</v>
      </c>
    </row>
    <row r="15" spans="1:2" x14ac:dyDescent="0.25">
      <c r="A15" s="33" t="s">
        <v>89</v>
      </c>
      <c r="B15" s="19">
        <v>36000</v>
      </c>
    </row>
    <row r="16" spans="1:2" x14ac:dyDescent="0.25">
      <c r="A16" s="33" t="s">
        <v>90</v>
      </c>
      <c r="B16" s="19">
        <v>9890</v>
      </c>
    </row>
    <row r="17" spans="1:2" x14ac:dyDescent="0.25">
      <c r="A17" s="33" t="s">
        <v>91</v>
      </c>
      <c r="B17" s="19">
        <v>192.86</v>
      </c>
    </row>
    <row r="18" spans="1:2" x14ac:dyDescent="0.25">
      <c r="A18" s="20" t="s">
        <v>92</v>
      </c>
      <c r="B18" s="19">
        <v>39400</v>
      </c>
    </row>
    <row r="19" spans="1:2" x14ac:dyDescent="0.25">
      <c r="A19" s="33" t="s">
        <v>93</v>
      </c>
      <c r="B19" s="19">
        <v>29400</v>
      </c>
    </row>
    <row r="20" spans="1:2" x14ac:dyDescent="0.25">
      <c r="A20" s="33" t="s">
        <v>94</v>
      </c>
      <c r="B20" s="19">
        <v>10000</v>
      </c>
    </row>
    <row r="21" spans="1:2" x14ac:dyDescent="0.25">
      <c r="A21" s="20" t="s">
        <v>56</v>
      </c>
      <c r="B21" s="19">
        <v>772974.75</v>
      </c>
    </row>
    <row r="22" spans="1:2" x14ac:dyDescent="0.25">
      <c r="A22" s="33" t="s">
        <v>152</v>
      </c>
      <c r="B22" s="19">
        <v>772974.75</v>
      </c>
    </row>
    <row r="23" spans="1:2" x14ac:dyDescent="0.25">
      <c r="A23" s="20" t="s">
        <v>40</v>
      </c>
      <c r="B23" s="19">
        <v>513201.6</v>
      </c>
    </row>
    <row r="24" spans="1:2" x14ac:dyDescent="0.25">
      <c r="A24" s="33" t="s">
        <v>148</v>
      </c>
      <c r="B24" s="19">
        <v>513201.6</v>
      </c>
    </row>
    <row r="25" spans="1:2" x14ac:dyDescent="0.25">
      <c r="A25" s="20" t="s">
        <v>48</v>
      </c>
      <c r="B25" s="19">
        <v>538084.18000000005</v>
      </c>
    </row>
    <row r="26" spans="1:2" x14ac:dyDescent="0.25">
      <c r="A26" s="33" t="s">
        <v>157</v>
      </c>
      <c r="B26" s="19">
        <v>538084.18000000005</v>
      </c>
    </row>
    <row r="27" spans="1:2" x14ac:dyDescent="0.25">
      <c r="A27" s="20" t="s">
        <v>95</v>
      </c>
      <c r="B27" s="19">
        <v>37550</v>
      </c>
    </row>
    <row r="28" spans="1:2" x14ac:dyDescent="0.25">
      <c r="A28" s="33" t="s">
        <v>96</v>
      </c>
      <c r="B28" s="19">
        <v>28350</v>
      </c>
    </row>
    <row r="29" spans="1:2" x14ac:dyDescent="0.25">
      <c r="A29" s="33" t="s">
        <v>97</v>
      </c>
      <c r="B29" s="19">
        <v>9200</v>
      </c>
    </row>
    <row r="30" spans="1:2" x14ac:dyDescent="0.25">
      <c r="A30" s="20" t="s">
        <v>98</v>
      </c>
      <c r="B30" s="19">
        <v>51150</v>
      </c>
    </row>
    <row r="31" spans="1:2" x14ac:dyDescent="0.25">
      <c r="A31" s="33" t="s">
        <v>99</v>
      </c>
      <c r="B31" s="19">
        <v>37950</v>
      </c>
    </row>
    <row r="32" spans="1:2" x14ac:dyDescent="0.25">
      <c r="A32" s="33" t="s">
        <v>100</v>
      </c>
      <c r="B32" s="19">
        <v>13200</v>
      </c>
    </row>
    <row r="33" spans="1:2" x14ac:dyDescent="0.25">
      <c r="A33" s="20" t="s">
        <v>80</v>
      </c>
      <c r="B33" s="19">
        <v>1117386.5700000008</v>
      </c>
    </row>
    <row r="34" spans="1:2" x14ac:dyDescent="0.25">
      <c r="A34" s="33" t="s">
        <v>179</v>
      </c>
      <c r="B34" s="19">
        <v>1117386.5700000008</v>
      </c>
    </row>
    <row r="35" spans="1:2" x14ac:dyDescent="0.25">
      <c r="A35" s="20" t="s">
        <v>101</v>
      </c>
      <c r="B35" s="19">
        <v>45050</v>
      </c>
    </row>
    <row r="36" spans="1:2" x14ac:dyDescent="0.25">
      <c r="A36" s="33" t="s">
        <v>102</v>
      </c>
      <c r="B36" s="19">
        <v>34650</v>
      </c>
    </row>
    <row r="37" spans="1:2" x14ac:dyDescent="0.25">
      <c r="A37" s="33" t="s">
        <v>103</v>
      </c>
      <c r="B37" s="19">
        <v>10400</v>
      </c>
    </row>
    <row r="38" spans="1:2" x14ac:dyDescent="0.25">
      <c r="A38" s="20" t="s">
        <v>104</v>
      </c>
      <c r="B38" s="19">
        <v>380.24</v>
      </c>
    </row>
    <row r="39" spans="1:2" x14ac:dyDescent="0.25">
      <c r="A39" s="33" t="s">
        <v>105</v>
      </c>
      <c r="B39" s="19">
        <v>380.24</v>
      </c>
    </row>
    <row r="40" spans="1:2" x14ac:dyDescent="0.25">
      <c r="A40" s="20" t="s">
        <v>8</v>
      </c>
      <c r="B40" s="19">
        <v>114.53</v>
      </c>
    </row>
    <row r="41" spans="1:2" x14ac:dyDescent="0.25">
      <c r="A41" s="33" t="s">
        <v>106</v>
      </c>
      <c r="B41" s="19">
        <v>114.53</v>
      </c>
    </row>
    <row r="42" spans="1:2" x14ac:dyDescent="0.25">
      <c r="A42" s="20" t="s">
        <v>27</v>
      </c>
      <c r="B42" s="19">
        <v>596072.68999999994</v>
      </c>
    </row>
    <row r="43" spans="1:2" x14ac:dyDescent="0.25">
      <c r="A43" s="33" t="s">
        <v>159</v>
      </c>
      <c r="B43" s="19">
        <v>596072.68999999994</v>
      </c>
    </row>
    <row r="44" spans="1:2" x14ac:dyDescent="0.25">
      <c r="A44" s="20" t="s">
        <v>107</v>
      </c>
      <c r="B44" s="19">
        <v>39100</v>
      </c>
    </row>
    <row r="45" spans="1:2" x14ac:dyDescent="0.25">
      <c r="A45" s="33" t="s">
        <v>108</v>
      </c>
      <c r="B45" s="19">
        <v>28600</v>
      </c>
    </row>
    <row r="46" spans="1:2" x14ac:dyDescent="0.25">
      <c r="A46" s="33" t="s">
        <v>109</v>
      </c>
      <c r="B46" s="19">
        <v>10500</v>
      </c>
    </row>
    <row r="47" spans="1:2" x14ac:dyDescent="0.25">
      <c r="A47" s="20" t="s">
        <v>77</v>
      </c>
      <c r="B47" s="19">
        <v>6925.11</v>
      </c>
    </row>
    <row r="48" spans="1:2" x14ac:dyDescent="0.25">
      <c r="A48" s="33" t="s">
        <v>158</v>
      </c>
      <c r="B48" s="19">
        <v>6925.11</v>
      </c>
    </row>
    <row r="49" spans="1:2" x14ac:dyDescent="0.25">
      <c r="A49" s="20" t="s">
        <v>110</v>
      </c>
      <c r="B49" s="19">
        <v>41500</v>
      </c>
    </row>
    <row r="50" spans="1:2" x14ac:dyDescent="0.25">
      <c r="A50" s="33" t="s">
        <v>111</v>
      </c>
      <c r="B50" s="19">
        <v>31500</v>
      </c>
    </row>
    <row r="51" spans="1:2" x14ac:dyDescent="0.25">
      <c r="A51" s="33" t="s">
        <v>112</v>
      </c>
      <c r="B51" s="19">
        <v>10000</v>
      </c>
    </row>
    <row r="52" spans="1:2" x14ac:dyDescent="0.25">
      <c r="A52" s="20" t="s">
        <v>113</v>
      </c>
      <c r="B52" s="19">
        <v>40020</v>
      </c>
    </row>
    <row r="53" spans="1:2" x14ac:dyDescent="0.25">
      <c r="A53" s="33" t="s">
        <v>114</v>
      </c>
      <c r="B53" s="19">
        <v>29900</v>
      </c>
    </row>
    <row r="54" spans="1:2" x14ac:dyDescent="0.25">
      <c r="A54" s="33" t="s">
        <v>115</v>
      </c>
      <c r="B54" s="19">
        <v>10120</v>
      </c>
    </row>
    <row r="55" spans="1:2" x14ac:dyDescent="0.25">
      <c r="A55" s="20" t="s">
        <v>116</v>
      </c>
      <c r="B55" s="19">
        <v>59980</v>
      </c>
    </row>
    <row r="56" spans="1:2" x14ac:dyDescent="0.25">
      <c r="A56" s="33" t="s">
        <v>117</v>
      </c>
      <c r="B56" s="19">
        <v>47500</v>
      </c>
    </row>
    <row r="57" spans="1:2" x14ac:dyDescent="0.25">
      <c r="A57" s="33" t="s">
        <v>118</v>
      </c>
      <c r="B57" s="19">
        <v>12480</v>
      </c>
    </row>
    <row r="58" spans="1:2" x14ac:dyDescent="0.25">
      <c r="A58" s="20" t="s">
        <v>119</v>
      </c>
      <c r="B58" s="19">
        <v>36250</v>
      </c>
    </row>
    <row r="59" spans="1:2" x14ac:dyDescent="0.25">
      <c r="A59" s="33" t="s">
        <v>120</v>
      </c>
      <c r="B59" s="19">
        <v>22500</v>
      </c>
    </row>
    <row r="60" spans="1:2" x14ac:dyDescent="0.25">
      <c r="A60" s="33" t="s">
        <v>121</v>
      </c>
      <c r="B60" s="19">
        <v>13750</v>
      </c>
    </row>
    <row r="61" spans="1:2" x14ac:dyDescent="0.25">
      <c r="A61" s="20" t="s">
        <v>79</v>
      </c>
      <c r="B61" s="19">
        <v>1045164.5199999999</v>
      </c>
    </row>
    <row r="62" spans="1:2" x14ac:dyDescent="0.25">
      <c r="A62" s="33" t="s">
        <v>147</v>
      </c>
      <c r="B62" s="19">
        <v>1045164.5199999999</v>
      </c>
    </row>
    <row r="63" spans="1:2" x14ac:dyDescent="0.25">
      <c r="A63" s="20" t="s">
        <v>191</v>
      </c>
      <c r="B63" s="19">
        <v>306839.32</v>
      </c>
    </row>
    <row r="64" spans="1:2" x14ac:dyDescent="0.25">
      <c r="A64" s="33" t="s">
        <v>150</v>
      </c>
      <c r="B64" s="19">
        <v>306839.32</v>
      </c>
    </row>
    <row r="65" spans="1:2" x14ac:dyDescent="0.25">
      <c r="A65" s="20" t="s">
        <v>52</v>
      </c>
      <c r="B65" s="19">
        <v>588072.32999999996</v>
      </c>
    </row>
    <row r="66" spans="1:2" x14ac:dyDescent="0.25">
      <c r="A66" s="33" t="s">
        <v>151</v>
      </c>
      <c r="B66" s="19">
        <v>588072.32999999996</v>
      </c>
    </row>
    <row r="67" spans="1:2" x14ac:dyDescent="0.25">
      <c r="A67" s="20" t="s">
        <v>122</v>
      </c>
      <c r="B67" s="19">
        <v>51006.49</v>
      </c>
    </row>
    <row r="68" spans="1:2" x14ac:dyDescent="0.25">
      <c r="A68" s="33" t="s">
        <v>123</v>
      </c>
      <c r="B68" s="19">
        <v>40356.449999999997</v>
      </c>
    </row>
    <row r="69" spans="1:2" x14ac:dyDescent="0.25">
      <c r="A69" s="33" t="s">
        <v>124</v>
      </c>
      <c r="B69" s="19">
        <v>10650.04</v>
      </c>
    </row>
    <row r="70" spans="1:2" x14ac:dyDescent="0.25">
      <c r="A70" s="20" t="s">
        <v>125</v>
      </c>
      <c r="B70" s="19">
        <v>57600</v>
      </c>
    </row>
    <row r="71" spans="1:2" x14ac:dyDescent="0.25">
      <c r="A71" s="33" t="s">
        <v>126</v>
      </c>
      <c r="B71" s="19">
        <v>46400</v>
      </c>
    </row>
    <row r="72" spans="1:2" x14ac:dyDescent="0.25">
      <c r="A72" s="33" t="s">
        <v>127</v>
      </c>
      <c r="B72" s="19">
        <v>11200</v>
      </c>
    </row>
    <row r="73" spans="1:2" x14ac:dyDescent="0.25">
      <c r="A73" s="20" t="s">
        <v>66</v>
      </c>
      <c r="B73" s="19">
        <v>648797.65</v>
      </c>
    </row>
    <row r="74" spans="1:2" x14ac:dyDescent="0.25">
      <c r="A74" s="33" t="s">
        <v>155</v>
      </c>
      <c r="B74" s="19">
        <v>648797.65</v>
      </c>
    </row>
    <row r="75" spans="1:2" x14ac:dyDescent="0.25">
      <c r="A75" s="20" t="s">
        <v>187</v>
      </c>
      <c r="B75" s="19">
        <v>307712.02</v>
      </c>
    </row>
    <row r="76" spans="1:2" x14ac:dyDescent="0.25">
      <c r="A76" s="33" t="s">
        <v>188</v>
      </c>
      <c r="B76" s="19">
        <v>307712.02</v>
      </c>
    </row>
    <row r="77" spans="1:2" x14ac:dyDescent="0.25">
      <c r="A77" s="20" t="s">
        <v>189</v>
      </c>
      <c r="B77" s="19">
        <v>276837.90000000002</v>
      </c>
    </row>
    <row r="78" spans="1:2" x14ac:dyDescent="0.25">
      <c r="A78" s="33" t="s">
        <v>190</v>
      </c>
      <c r="B78" s="19">
        <v>276837.90000000002</v>
      </c>
    </row>
    <row r="79" spans="1:2" x14ac:dyDescent="0.25">
      <c r="A79" s="20" t="s">
        <v>45</v>
      </c>
      <c r="B79" s="19">
        <v>562301</v>
      </c>
    </row>
    <row r="80" spans="1:2" x14ac:dyDescent="0.25">
      <c r="A80" s="33" t="s">
        <v>149</v>
      </c>
      <c r="B80" s="19">
        <v>562301</v>
      </c>
    </row>
    <row r="81" spans="1:2" x14ac:dyDescent="0.25">
      <c r="A81" s="20" t="s">
        <v>128</v>
      </c>
      <c r="B81" s="19">
        <v>46600</v>
      </c>
    </row>
    <row r="82" spans="1:2" x14ac:dyDescent="0.25">
      <c r="A82" s="33" t="s">
        <v>129</v>
      </c>
      <c r="B82" s="19">
        <v>33600</v>
      </c>
    </row>
    <row r="83" spans="1:2" x14ac:dyDescent="0.25">
      <c r="A83" s="33" t="s">
        <v>130</v>
      </c>
      <c r="B83" s="19">
        <v>13000</v>
      </c>
    </row>
    <row r="84" spans="1:2" x14ac:dyDescent="0.25">
      <c r="A84" s="20" t="s">
        <v>180</v>
      </c>
      <c r="B84" s="19">
        <v>75000</v>
      </c>
    </row>
    <row r="85" spans="1:2" x14ac:dyDescent="0.25">
      <c r="A85" s="33" t="s">
        <v>183</v>
      </c>
      <c r="B85" s="19">
        <v>58800</v>
      </c>
    </row>
    <row r="86" spans="1:2" x14ac:dyDescent="0.25">
      <c r="A86" s="33" t="s">
        <v>184</v>
      </c>
      <c r="B86" s="19">
        <v>16200</v>
      </c>
    </row>
    <row r="87" spans="1:2" x14ac:dyDescent="0.25">
      <c r="A87" s="20" t="s">
        <v>73</v>
      </c>
      <c r="B87" s="19">
        <v>532614.87</v>
      </c>
    </row>
    <row r="88" spans="1:2" x14ac:dyDescent="0.25">
      <c r="A88" s="33" t="s">
        <v>153</v>
      </c>
      <c r="B88" s="19">
        <v>532614.87</v>
      </c>
    </row>
    <row r="89" spans="1:2" x14ac:dyDescent="0.25">
      <c r="A89" s="20" t="s">
        <v>177</v>
      </c>
      <c r="B89" s="19">
        <v>55350</v>
      </c>
    </row>
    <row r="90" spans="1:2" x14ac:dyDescent="0.25">
      <c r="A90" s="33" t="s">
        <v>186</v>
      </c>
      <c r="B90" s="19">
        <v>41850</v>
      </c>
    </row>
    <row r="91" spans="1:2" x14ac:dyDescent="0.25">
      <c r="A91" s="33" t="s">
        <v>185</v>
      </c>
      <c r="B91" s="19">
        <v>13500</v>
      </c>
    </row>
    <row r="92" spans="1:2" x14ac:dyDescent="0.25">
      <c r="A92" s="20" t="s">
        <v>65</v>
      </c>
      <c r="B92" s="19">
        <v>294635.64999999973</v>
      </c>
    </row>
    <row r="93" spans="1:2" x14ac:dyDescent="0.25">
      <c r="A93" s="33" t="s">
        <v>181</v>
      </c>
      <c r="B93" s="19">
        <v>294635.64999999973</v>
      </c>
    </row>
    <row r="94" spans="1:2" x14ac:dyDescent="0.25">
      <c r="A94" s="20" t="s">
        <v>49</v>
      </c>
      <c r="B94" s="19">
        <v>702458.97</v>
      </c>
    </row>
    <row r="95" spans="1:2" x14ac:dyDescent="0.25">
      <c r="A95" s="33" t="s">
        <v>154</v>
      </c>
      <c r="B95" s="19">
        <v>702458.97</v>
      </c>
    </row>
    <row r="96" spans="1:2" x14ac:dyDescent="0.25">
      <c r="A96" s="20" t="s">
        <v>131</v>
      </c>
      <c r="B96" s="19">
        <v>54851.959999999992</v>
      </c>
    </row>
    <row r="97" spans="1:2" x14ac:dyDescent="0.25">
      <c r="A97" s="33" t="s">
        <v>132</v>
      </c>
      <c r="B97" s="19">
        <v>44841.119999999995</v>
      </c>
    </row>
    <row r="98" spans="1:2" x14ac:dyDescent="0.25">
      <c r="A98" s="33" t="s">
        <v>133</v>
      </c>
      <c r="B98" s="19">
        <v>10010.84</v>
      </c>
    </row>
    <row r="99" spans="1:2" x14ac:dyDescent="0.25">
      <c r="A99" s="20" t="s">
        <v>69</v>
      </c>
      <c r="B99" s="19">
        <v>428722.28</v>
      </c>
    </row>
    <row r="100" spans="1:2" x14ac:dyDescent="0.25">
      <c r="A100" s="33" t="s">
        <v>160</v>
      </c>
      <c r="B100" s="19">
        <v>428722.28</v>
      </c>
    </row>
    <row r="101" spans="1:2" x14ac:dyDescent="0.25">
      <c r="A101" s="20" t="s">
        <v>163</v>
      </c>
      <c r="B101" s="19">
        <v>11300014.530000003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D0908-BB48-4E17-8008-61CB1A0C1E72}">
  <sheetPr>
    <tabColor rgb="FFFF0000"/>
  </sheetPr>
  <dimension ref="S1:AA21"/>
  <sheetViews>
    <sheetView topLeftCell="Q1" workbookViewId="0">
      <selection activeCell="W9" sqref="W9"/>
    </sheetView>
  </sheetViews>
  <sheetFormatPr defaultRowHeight="15" x14ac:dyDescent="0.25"/>
  <cols>
    <col min="20" max="20" width="46" bestFit="1" customWidth="1"/>
    <col min="21" max="21" width="16.42578125" style="7" bestFit="1" customWidth="1"/>
    <col min="22" max="22" width="9.140625" style="7"/>
    <col min="27" max="27" width="9.140625" style="7"/>
  </cols>
  <sheetData>
    <row r="1" spans="19:21" x14ac:dyDescent="0.25">
      <c r="U1" s="7">
        <f>SUBTOTAL(9,U3:U20)</f>
        <v>10514511.439999999</v>
      </c>
    </row>
    <row r="2" spans="19:21" x14ac:dyDescent="0.25">
      <c r="S2" s="53" t="s">
        <v>247</v>
      </c>
      <c r="T2" s="53" t="s">
        <v>253</v>
      </c>
      <c r="U2" s="54" t="s">
        <v>252</v>
      </c>
    </row>
    <row r="3" spans="19:21" x14ac:dyDescent="0.25">
      <c r="S3">
        <v>2504</v>
      </c>
      <c r="T3" t="s">
        <v>55</v>
      </c>
      <c r="U3" s="7">
        <v>636123.27</v>
      </c>
    </row>
    <row r="4" spans="19:21" x14ac:dyDescent="0.25">
      <c r="S4" s="34">
        <v>2407</v>
      </c>
      <c r="T4" t="s">
        <v>251</v>
      </c>
      <c r="U4" s="7">
        <v>406594.19999999995</v>
      </c>
    </row>
    <row r="5" spans="19:21" x14ac:dyDescent="0.25">
      <c r="S5" s="34">
        <v>2603</v>
      </c>
      <c r="T5" t="s">
        <v>57</v>
      </c>
      <c r="U5" s="7">
        <v>585810.35</v>
      </c>
    </row>
    <row r="6" spans="19:21" x14ac:dyDescent="0.25">
      <c r="S6" s="34">
        <v>2602</v>
      </c>
      <c r="T6" t="s">
        <v>56</v>
      </c>
      <c r="U6" s="7">
        <v>795748.66999999993</v>
      </c>
    </row>
    <row r="7" spans="19:21" x14ac:dyDescent="0.25">
      <c r="S7" s="34">
        <v>2104</v>
      </c>
      <c r="T7" t="s">
        <v>40</v>
      </c>
      <c r="U7" s="7">
        <v>528389.96000000008</v>
      </c>
    </row>
    <row r="8" spans="19:21" x14ac:dyDescent="0.25">
      <c r="S8" s="34">
        <v>2304</v>
      </c>
      <c r="T8" t="s">
        <v>48</v>
      </c>
      <c r="U8" s="7">
        <v>554181.57000000007</v>
      </c>
    </row>
    <row r="9" spans="19:21" x14ac:dyDescent="0.25">
      <c r="S9" s="34">
        <v>3508</v>
      </c>
      <c r="T9" t="s">
        <v>80</v>
      </c>
      <c r="U9" s="7">
        <v>1097375.5100000007</v>
      </c>
    </row>
    <row r="10" spans="19:21" x14ac:dyDescent="0.25">
      <c r="S10" s="34">
        <v>1401</v>
      </c>
      <c r="T10" t="s">
        <v>27</v>
      </c>
      <c r="U10" s="7">
        <v>613932.22</v>
      </c>
    </row>
    <row r="11" spans="19:21" x14ac:dyDescent="0.25">
      <c r="S11" s="34">
        <v>3507</v>
      </c>
      <c r="T11" t="s">
        <v>79</v>
      </c>
      <c r="U11" s="7">
        <v>1075616.82</v>
      </c>
    </row>
    <row r="12" spans="19:21" x14ac:dyDescent="0.25">
      <c r="S12" s="34">
        <v>2404</v>
      </c>
      <c r="T12" t="s">
        <v>52</v>
      </c>
      <c r="U12" s="7">
        <v>605415.9</v>
      </c>
    </row>
    <row r="13" spans="19:21" x14ac:dyDescent="0.25">
      <c r="S13" s="34">
        <v>3202</v>
      </c>
      <c r="T13" t="s">
        <v>66</v>
      </c>
      <c r="U13" s="7">
        <v>668033.40999999992</v>
      </c>
    </row>
    <row r="14" spans="19:21" x14ac:dyDescent="0.25">
      <c r="S14" s="34">
        <v>3105</v>
      </c>
      <c r="T14" t="s">
        <v>187</v>
      </c>
      <c r="U14" s="7">
        <v>144206.32999999999</v>
      </c>
    </row>
    <row r="15" spans="19:21" x14ac:dyDescent="0.25">
      <c r="S15" s="34">
        <v>1403</v>
      </c>
      <c r="T15" t="s">
        <v>189</v>
      </c>
      <c r="U15" s="7">
        <v>290678.96999999997</v>
      </c>
    </row>
    <row r="16" spans="19:21" x14ac:dyDescent="0.25">
      <c r="S16" s="34">
        <v>2208</v>
      </c>
      <c r="T16" t="s">
        <v>45</v>
      </c>
      <c r="U16" s="7">
        <v>578904.94999999995</v>
      </c>
    </row>
    <row r="17" spans="19:21" x14ac:dyDescent="0.25">
      <c r="S17" s="34">
        <v>3303</v>
      </c>
      <c r="T17" t="s">
        <v>239</v>
      </c>
      <c r="U17" s="7">
        <v>375000</v>
      </c>
    </row>
    <row r="18" spans="19:21" x14ac:dyDescent="0.25">
      <c r="S18" s="34">
        <v>3304</v>
      </c>
      <c r="T18" t="s">
        <v>73</v>
      </c>
      <c r="U18" s="7">
        <v>547106.12</v>
      </c>
    </row>
    <row r="19" spans="19:21" x14ac:dyDescent="0.25">
      <c r="S19" s="34">
        <v>3108</v>
      </c>
      <c r="T19" t="s">
        <v>65</v>
      </c>
      <c r="U19" s="7">
        <v>288255.37000000005</v>
      </c>
    </row>
    <row r="20" spans="19:21" x14ac:dyDescent="0.25">
      <c r="S20" s="34">
        <v>2305</v>
      </c>
      <c r="T20" t="s">
        <v>49</v>
      </c>
      <c r="U20" s="7">
        <v>723137.82000000007</v>
      </c>
    </row>
    <row r="21" spans="19:21" x14ac:dyDescent="0.25">
      <c r="S21" s="34"/>
    </row>
  </sheetData>
  <autoFilter ref="S2:U21" xr:uid="{6BB012F3-0140-44D5-8AD9-341BA2C4BE94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BASE 06</vt:lpstr>
      <vt:lpstr>ANEXO 06 - JAN</vt:lpstr>
      <vt:lpstr>ANEXO 06 - FEV</vt:lpstr>
      <vt:lpstr>ANEXO 06 - MAR</vt:lpstr>
      <vt:lpstr>RECEBIDOS</vt:lpstr>
      <vt:lpstr>ESTOQUE-MERCADO</vt:lpstr>
      <vt:lpstr>VMD</vt:lpstr>
      <vt:lpstr>Planilha1</vt:lpstr>
      <vt:lpstr>A RECEBER-CLIENTES</vt:lpstr>
      <vt:lpstr>Planilha3</vt:lpstr>
      <vt:lpstr>DINAMICA</vt:lpstr>
      <vt:lpstr>AGING LIST</vt:lpstr>
      <vt:lpstr>ALUGUEL - desatualizada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bastos</dc:creator>
  <cp:lastModifiedBy>cesar bastos</cp:lastModifiedBy>
  <dcterms:created xsi:type="dcterms:W3CDTF">2018-10-09T17:27:59Z</dcterms:created>
  <dcterms:modified xsi:type="dcterms:W3CDTF">2019-05-24T14:38:44Z</dcterms:modified>
</cp:coreProperties>
</file>