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gente de Empreendimento\BANCO CEF\CLIENTES\MON - EM ANDAMENTO\PERNAMBUCO\RESERVA SÃO LOURENÇO\ENVIO DO CLIENTE\COND. CARVALHO\"/>
    </mc:Choice>
  </mc:AlternateContent>
  <xr:revisionPtr revIDLastSave="0" documentId="13_ncr:1_{0883E429-F83E-42DC-A3B9-58E620381F36}" xr6:coauthVersionLast="44" xr6:coauthVersionMax="44" xr10:uidLastSave="{00000000-0000-0000-0000-000000000000}"/>
  <bookViews>
    <workbookView xWindow="20370" yWindow="-120" windowWidth="20730" windowHeight="11160" xr2:uid="{78688AEB-0F75-4BFB-8377-E3C7AEE69429}"/>
  </bookViews>
  <sheets>
    <sheet name="POSIÇÃO DE COMERCIALIZAÇÃO" sheetId="4" r:id="rId1"/>
    <sheet name="AGING LIST GERAL" sheetId="12" r:id="rId2"/>
    <sheet name="AGING LIST" sheetId="13" r:id="rId3"/>
    <sheet name="FICHA FINANCEIRA" sheetId="10" r:id="rId4"/>
    <sheet name="REMESSA" sheetId="6" r:id="rId5"/>
    <sheet name="RETORNO" sheetId="3" r:id="rId6"/>
    <sheet name="PESQUISA DE MERCADO" sheetId="2" r:id="rId7"/>
    <sheet name="DISTRATOS" sheetId="7" r:id="rId8"/>
    <sheet name="AÇÕES JUDICIAIS" sheetId="9" r:id="rId9"/>
    <sheet name="CONDOMÍNIO E IPTU" sheetId="11" r:id="rId10"/>
  </sheets>
  <definedNames>
    <definedName name="_xlnm._FilterDatabase" localSheetId="1" hidden="1">'AGING LIST GERAL'!$B$2:$P$2</definedName>
    <definedName name="_xlnm._FilterDatabase" localSheetId="7" hidden="1">DISTRATOS!$A$10:$K$12</definedName>
    <definedName name="_xlnm._FilterDatabase" localSheetId="3" hidden="1">'FICHA FINANCEIRA'!$B$2:$P$462</definedName>
    <definedName name="_xlnm._FilterDatabase" localSheetId="6" hidden="1">'PESQUISA DE MERCADO'!$B$2:$G$20</definedName>
    <definedName name="_xlnm._FilterDatabase" localSheetId="0" hidden="1">'POSIÇÃO DE COMERCIALIZAÇÃO'!$A$3:$P$39</definedName>
    <definedName name="_xlnm._FilterDatabase" localSheetId="4" hidden="1">REMESSA!$C$10:$J$12</definedName>
    <definedName name="_xlnm._FilterDatabase" localSheetId="5" hidden="1">RETORNO!$A$10:$O$18</definedName>
    <definedName name="_xlnm.Print_Area" localSheetId="8">'AÇÕES JUDICIAIS'!$C$1:$G$9</definedName>
    <definedName name="_xlnm.Print_Area" localSheetId="4">REMESSA!$C$1:$E$10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9" l="1"/>
  <c r="A12" i="9" s="1"/>
  <c r="B13" i="9"/>
  <c r="A13" i="9" s="1"/>
  <c r="B14" i="9"/>
  <c r="A14" i="9" s="1"/>
  <c r="B15" i="9"/>
  <c r="A15" i="9" s="1"/>
  <c r="B11" i="9"/>
  <c r="A11" i="9" s="1"/>
  <c r="A5" i="13" l="1"/>
  <c r="A6" i="13"/>
  <c r="A7" i="13"/>
  <c r="A8" i="13"/>
  <c r="A9" i="13"/>
  <c r="A10" i="13"/>
  <c r="A4" i="13"/>
  <c r="F2" i="13" l="1"/>
  <c r="E2" i="13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3" i="12"/>
  <c r="I1" i="12"/>
  <c r="J1" i="12"/>
  <c r="K1" i="12"/>
  <c r="L1" i="12"/>
  <c r="M1" i="12"/>
  <c r="N1" i="12"/>
  <c r="H1" i="12"/>
  <c r="O25" i="4" l="1"/>
  <c r="O37" i="4"/>
  <c r="O21" i="4"/>
  <c r="O14" i="4"/>
  <c r="O15" i="4"/>
  <c r="O20" i="4"/>
  <c r="O39" i="4"/>
  <c r="O12" i="4"/>
  <c r="O13" i="4"/>
  <c r="O8" i="4"/>
  <c r="O4" i="4"/>
  <c r="O7" i="4"/>
  <c r="O18" i="4"/>
  <c r="O29" i="4"/>
  <c r="O6" i="4"/>
  <c r="O33" i="4"/>
  <c r="O5" i="4"/>
  <c r="O9" i="4"/>
  <c r="O11" i="4"/>
  <c r="O16" i="4"/>
  <c r="O17" i="4"/>
  <c r="O19" i="4"/>
  <c r="O22" i="4"/>
  <c r="O23" i="4"/>
  <c r="O24" i="4"/>
  <c r="O26" i="4"/>
  <c r="O27" i="4"/>
  <c r="O28" i="4"/>
  <c r="O30" i="4"/>
  <c r="O31" i="4"/>
  <c r="O32" i="4"/>
  <c r="O34" i="4"/>
  <c r="O35" i="4"/>
  <c r="O36" i="4"/>
  <c r="O38" i="4"/>
  <c r="O10" i="4"/>
  <c r="H2" i="11" l="1"/>
  <c r="I2" i="11"/>
  <c r="J2" i="11"/>
  <c r="G2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4" i="11"/>
  <c r="N14" i="3"/>
  <c r="N15" i="3"/>
  <c r="N16" i="3"/>
  <c r="N17" i="3"/>
  <c r="M9" i="3"/>
  <c r="B11" i="6"/>
  <c r="B12" i="6"/>
  <c r="B11" i="3"/>
  <c r="B12" i="3"/>
  <c r="B13" i="3"/>
  <c r="B14" i="3"/>
  <c r="B15" i="3"/>
  <c r="B16" i="3"/>
  <c r="B17" i="3"/>
  <c r="K12" i="2"/>
  <c r="K11" i="2"/>
  <c r="B1" i="2"/>
  <c r="N272" i="10"/>
  <c r="N13" i="10"/>
  <c r="P2" i="4"/>
  <c r="N2" i="4"/>
  <c r="K2" i="4"/>
  <c r="I2" i="4"/>
  <c r="I1" i="10"/>
  <c r="J1" i="10"/>
  <c r="K1" i="10"/>
  <c r="L1" i="10"/>
  <c r="M1" i="10"/>
  <c r="N1" i="10"/>
  <c r="H1" i="10"/>
  <c r="K11" i="3" l="1"/>
  <c r="N12" i="3" s="1"/>
  <c r="A12" i="6"/>
  <c r="A11" i="6"/>
  <c r="K13" i="3"/>
  <c r="O2" i="4"/>
  <c r="K9" i="3" l="1"/>
  <c r="N13" i="3"/>
  <c r="L2" i="4"/>
  <c r="M2" i="4"/>
  <c r="G3" i="2"/>
  <c r="L9" i="2"/>
  <c r="L5" i="2"/>
  <c r="G15" i="2"/>
  <c r="G18" i="2"/>
  <c r="G14" i="2"/>
  <c r="G10" i="2"/>
  <c r="G9" i="2"/>
  <c r="G8" i="2"/>
  <c r="G7" i="2"/>
  <c r="G6" i="2"/>
  <c r="G5" i="2"/>
  <c r="G4" i="2"/>
  <c r="N18" i="3" l="1"/>
  <c r="N9" i="3"/>
  <c r="L7" i="2"/>
  <c r="L8" i="2"/>
  <c r="L6" i="2"/>
  <c r="L4" i="2"/>
  <c r="L3" i="2"/>
  <c r="F1" i="2"/>
  <c r="G11" i="2" l="1"/>
  <c r="G20" i="2"/>
  <c r="G16" i="2"/>
  <c r="G12" i="2"/>
  <c r="G17" i="2"/>
  <c r="G19" i="2"/>
  <c r="G13" i="2" l="1"/>
  <c r="L9" i="3"/>
  <c r="G1" i="2" l="1"/>
</calcChain>
</file>

<file path=xl/sharedStrings.xml><?xml version="1.0" encoding="utf-8"?>
<sst xmlns="http://schemas.openxmlformats.org/spreadsheetml/2006/main" count="2752" uniqueCount="213">
  <si>
    <t>m²</t>
  </si>
  <si>
    <t>SITUAÇÃO DE UH
         Escolher exatamente 
uma das opções abaixo:
 - Estoque
 - Autofinanciamento
 - Permutada
 - Quitada
 - Autofinanciamento</t>
  </si>
  <si>
    <t>CPF /  CNPJ 
do adquirente</t>
  </si>
  <si>
    <t>Nome do 
Mutuário</t>
  </si>
  <si>
    <t>Data
da
Venda</t>
  </si>
  <si>
    <t>Estoque a Valor de Tabela</t>
  </si>
  <si>
    <t>Quitada</t>
  </si>
  <si>
    <t>Autofinanciamento</t>
  </si>
  <si>
    <t>213.258.714-00</t>
  </si>
  <si>
    <t xml:space="preserve">MARIA EMILIA MORAIS DE FRANCA                               </t>
  </si>
  <si>
    <t>Estoque</t>
  </si>
  <si>
    <t>EM109Q04B01/603</t>
  </si>
  <si>
    <t>076.514.314-30</t>
  </si>
  <si>
    <t xml:space="preserve">ALEXANDRE DA ROCHA GUARANA                                  </t>
  </si>
  <si>
    <t>121.641.884-54</t>
  </si>
  <si>
    <t xml:space="preserve">ALAN MOURA DA SILVA                                         </t>
  </si>
  <si>
    <t>670.868.884-00</t>
  </si>
  <si>
    <t xml:space="preserve">ELIANE PESSOA DA SILVA                                      </t>
  </si>
  <si>
    <t>EM109Q04B02/702</t>
  </si>
  <si>
    <t>111.697.624-25</t>
  </si>
  <si>
    <t xml:space="preserve">EDIMILSON GONCALVES DE ALMEIDA                              </t>
  </si>
  <si>
    <t>763.629.144-49</t>
  </si>
  <si>
    <t xml:space="preserve">EDILENE MARIA DE CARVALHO                                   </t>
  </si>
  <si>
    <t>EM109Q04B04/001</t>
  </si>
  <si>
    <t>097.060.554-44</t>
  </si>
  <si>
    <t xml:space="preserve">LAIS ISABEL DE LIMA                                         </t>
  </si>
  <si>
    <t>039.394.944-37</t>
  </si>
  <si>
    <t xml:space="preserve">ROBSON BEZERRA CAVALCANTI                                   </t>
  </si>
  <si>
    <t>040.449.664-43</t>
  </si>
  <si>
    <t xml:space="preserve">JULIO TEIXEIRA DA SILVA JUNIOR                              </t>
  </si>
  <si>
    <t>077.279.904-00</t>
  </si>
  <si>
    <t xml:space="preserve">DOMINGOS SAVIO DA SILVA JUNIOR                              </t>
  </si>
  <si>
    <t>023.679.544-96</t>
  </si>
  <si>
    <t xml:space="preserve">ALEX SANDRO COELHO DA CUNHA                                 </t>
  </si>
  <si>
    <t>064.647.194-59</t>
  </si>
  <si>
    <t xml:space="preserve">THULIO JOSE RODRIGUES DA SILVA                              </t>
  </si>
  <si>
    <t>039.609.384-11</t>
  </si>
  <si>
    <t xml:space="preserve">MARIA ADRIANA ALVES CAVALCANTI                              </t>
  </si>
  <si>
    <t>EM109Q04B05/104</t>
  </si>
  <si>
    <t>056.912.944-31</t>
  </si>
  <si>
    <t xml:space="preserve">EDSON ANTAO RAMOS                                           </t>
  </si>
  <si>
    <t>EM109Q04B05/201</t>
  </si>
  <si>
    <t>053.393.824-43</t>
  </si>
  <si>
    <t xml:space="preserve">DEMETRIUS LUIZ GOMES ALVES                                  </t>
  </si>
  <si>
    <t>866.486.244-34</t>
  </si>
  <si>
    <t xml:space="preserve">ANDERSON LUIZ ALEXANDRE BORGES                              </t>
  </si>
  <si>
    <t>032.826.304-41</t>
  </si>
  <si>
    <t xml:space="preserve">MICHELLE DE FREITAS GONCALVES LIMA                          </t>
  </si>
  <si>
    <t>020.228.544-89</t>
  </si>
  <si>
    <t xml:space="preserve">SEVERINA MARIA TORRES DA MOTA                               </t>
  </si>
  <si>
    <t>BLOCO</t>
  </si>
  <si>
    <t>UNIDADE</t>
  </si>
  <si>
    <t>Situação</t>
  </si>
  <si>
    <t>M²</t>
  </si>
  <si>
    <t>Valor de Mercado</t>
  </si>
  <si>
    <t>valor de Mercado</t>
  </si>
  <si>
    <t>MÉDIA</t>
  </si>
  <si>
    <t>ANEXO 3 - LISTA DO ARQUIVO RETORNO (TOTAL RECEBIDO NO MÊS)</t>
  </si>
  <si>
    <t>CLIENTE</t>
  </si>
  <si>
    <t>AG</t>
  </si>
  <si>
    <t>CC</t>
  </si>
  <si>
    <t>DATA DE VENCIMENTO</t>
  </si>
  <si>
    <t>DT. CREDITO/ENTRADA</t>
  </si>
  <si>
    <t>VALOR COBRADO</t>
  </si>
  <si>
    <t>TIPO DE PARCELA</t>
  </si>
  <si>
    <t>2228-6</t>
  </si>
  <si>
    <t>MENSAL</t>
  </si>
  <si>
    <t>DEMETRIUS LUIZ GOMES</t>
  </si>
  <si>
    <t>LAIS ISABEL DE LIMA</t>
  </si>
  <si>
    <t>EDIMILSON GONCALVES</t>
  </si>
  <si>
    <t>EDSON ANTAO RAMOS</t>
  </si>
  <si>
    <t>SINAL</t>
  </si>
  <si>
    <t>ALEXANDRE DA ROCHA G</t>
  </si>
  <si>
    <t>CCV</t>
  </si>
  <si>
    <t>NOME</t>
  </si>
  <si>
    <t>DESCRICAO</t>
  </si>
  <si>
    <t>DT_VENDA</t>
  </si>
  <si>
    <t>VLR_VENDA</t>
  </si>
  <si>
    <t>VLR_NOMINAL</t>
  </si>
  <si>
    <t>VLR_CORRECAO</t>
  </si>
  <si>
    <t>VLR_JUROS</t>
  </si>
  <si>
    <t>VLR_MULTA</t>
  </si>
  <si>
    <t>VLR_PAGO</t>
  </si>
  <si>
    <t>VLR_A_PAGAR</t>
  </si>
  <si>
    <t>VENCIMENTO</t>
  </si>
  <si>
    <t>ALAN MOURA DA SILVA</t>
  </si>
  <si>
    <t>PARCELAS</t>
  </si>
  <si>
    <t>07/05/2019</t>
  </si>
  <si>
    <t>FINANCIAMENTO S/ CORRECAO</t>
  </si>
  <si>
    <t>FGTS C/ CORRECAO</t>
  </si>
  <si>
    <t>ALEX SANDRO COELHO D</t>
  </si>
  <si>
    <t>27/05/2019</t>
  </si>
  <si>
    <t>24/05/2019</t>
  </si>
  <si>
    <t>ANEXO 2 - LISTA DO ARQUIVO REMESSA (ESPERADO NO MÊS)</t>
  </si>
  <si>
    <t>ANEXO 4 - LISTA DE TODOS OS DISTRATOS (DESDE O INÍCIO DA OBRA E RESPECTIVAMENTE PARA TODOS OS MESES)</t>
  </si>
  <si>
    <t>VALOR DO CONTRATO DE DISTRATO</t>
  </si>
  <si>
    <t>VALOR PAGO ATÉ ESTA DATA</t>
  </si>
  <si>
    <t>SALDO A PAGAR</t>
  </si>
  <si>
    <t>DATA DO DISTRATO</t>
  </si>
  <si>
    <t>UNIDADE REVENDIDA</t>
  </si>
  <si>
    <t>NOVO COMPRADOR</t>
  </si>
  <si>
    <t>DATA DA RECOMPRA</t>
  </si>
  <si>
    <t>VALOR DA RECOMPRA</t>
  </si>
  <si>
    <t xml:space="preserve"> </t>
  </si>
  <si>
    <t>SIM</t>
  </si>
  <si>
    <t>ROBSON BEZERRA CAVAL</t>
  </si>
  <si>
    <t>NÃO</t>
  </si>
  <si>
    <t>JULIO TEIXEIRA DA SI</t>
  </si>
  <si>
    <t>CELSO FRANCISCO DA S</t>
  </si>
  <si>
    <t>EM109Q04B05/401</t>
  </si>
  <si>
    <t xml:space="preserve">MICHELLE DE FREITAS </t>
  </si>
  <si>
    <t>MARCO TULIO DE ALMEI</t>
  </si>
  <si>
    <t>EM109Q04B02/604</t>
  </si>
  <si>
    <t>ANEXO 10 - LISTA DAS AÇÕES JUDICIAIS DO EMPREENDIMENTO</t>
  </si>
  <si>
    <t>Nº PROCESSO</t>
  </si>
  <si>
    <t>RECLAMANTE/RÉU/REQUERENTE</t>
  </si>
  <si>
    <t>MOTIVO</t>
  </si>
  <si>
    <t>VALOR</t>
  </si>
  <si>
    <t>SITUAÇÃO DO PROCESSO</t>
  </si>
  <si>
    <t>DISTRATO</t>
  </si>
  <si>
    <t>EM ANDAMENTO</t>
  </si>
  <si>
    <t>0000134-69.2019.8.17.8228</t>
  </si>
  <si>
    <t>MARIA EMILIA MORAIS</t>
  </si>
  <si>
    <t>0021264-80.2016.8.17.2001</t>
  </si>
  <si>
    <t>EDILENE MARIA DE CAR</t>
  </si>
  <si>
    <t>0001843-70.2017.8.17.8201</t>
  </si>
  <si>
    <t>0001197-24.2016.8.17.3350</t>
  </si>
  <si>
    <t>THULIO JOSE RODRIGUE</t>
  </si>
  <si>
    <t>0006724-46.2019.8.17.8201</t>
  </si>
  <si>
    <t>SEVERINA MARIA TORRE</t>
  </si>
  <si>
    <t>Condominio</t>
  </si>
  <si>
    <t>16/04/2014</t>
  </si>
  <si>
    <t>Carvalho</t>
  </si>
  <si>
    <t>INTERCALADAS</t>
  </si>
  <si>
    <t>FINANCIAMENTO C/ CORRECAO</t>
  </si>
  <si>
    <t>10/05/2019</t>
  </si>
  <si>
    <t>ELIANE PESSOA DA SIL</t>
  </si>
  <si>
    <t>19/03/2013</t>
  </si>
  <si>
    <t>11/04/2013</t>
  </si>
  <si>
    <t>07/02/2019</t>
  </si>
  <si>
    <t>11/12/2015</t>
  </si>
  <si>
    <t>18/02/2019</t>
  </si>
  <si>
    <t>09/03/2013</t>
  </si>
  <si>
    <t>12/02/2019</t>
  </si>
  <si>
    <t>FGTS S/ CORRECAO</t>
  </si>
  <si>
    <t>ANDERSON LUIZ ALEXAN</t>
  </si>
  <si>
    <t>21/03/2013</t>
  </si>
  <si>
    <t>SINAL CORRIGIDO</t>
  </si>
  <si>
    <t>MICHELLE DE FREITAS</t>
  </si>
  <si>
    <t>14/06/2019</t>
  </si>
  <si>
    <t>19/04/2013</t>
  </si>
  <si>
    <t>VGV</t>
  </si>
  <si>
    <t>ATRASO TOTAL</t>
  </si>
  <si>
    <t>AUX</t>
  </si>
  <si>
    <t>OK</t>
  </si>
  <si>
    <t>VENDA</t>
  </si>
  <si>
    <t>AVALIAÇÃO CEF</t>
  </si>
  <si>
    <t>RECEBIDO FICHA</t>
  </si>
  <si>
    <t>A RECEBER FICHA</t>
  </si>
  <si>
    <t>TABELA</t>
  </si>
  <si>
    <t>MERCADO</t>
  </si>
  <si>
    <t>EXTRATO</t>
  </si>
  <si>
    <t>REMESSA</t>
  </si>
  <si>
    <t>DIFERENÇA</t>
  </si>
  <si>
    <t>JUSTIFICATIVA</t>
  </si>
  <si>
    <t xml:space="preserve">PARCELA MENSAL </t>
  </si>
  <si>
    <t>MARCELA MENSAL</t>
  </si>
  <si>
    <t>IPTU ANUAL</t>
  </si>
  <si>
    <t>CONDOMÍNIO MENSAL</t>
  </si>
  <si>
    <t>CONDOMÍNIO ANUAL</t>
  </si>
  <si>
    <t>TOTAL ANUAL</t>
  </si>
  <si>
    <t>2 103</t>
  </si>
  <si>
    <t>4 304</t>
  </si>
  <si>
    <t>1 603</t>
  </si>
  <si>
    <t>5 302</t>
  </si>
  <si>
    <t>5 201</t>
  </si>
  <si>
    <t>4 201</t>
  </si>
  <si>
    <t>3 301</t>
  </si>
  <si>
    <t>2 702</t>
  </si>
  <si>
    <t>5 104</t>
  </si>
  <si>
    <t>2 104</t>
  </si>
  <si>
    <t>4 101</t>
  </si>
  <si>
    <t>4 1</t>
  </si>
  <si>
    <t>5 3</t>
  </si>
  <si>
    <t>1 204</t>
  </si>
  <si>
    <t>5 401</t>
  </si>
  <si>
    <t>4 2</t>
  </si>
  <si>
    <t>5 503</t>
  </si>
  <si>
    <t>5 1</t>
  </si>
  <si>
    <t>2 102</t>
  </si>
  <si>
    <t>5 103</t>
  </si>
  <si>
    <t>2 201</t>
  </si>
  <si>
    <t>3 201</t>
  </si>
  <si>
    <t>4 204</t>
  </si>
  <si>
    <t>4 302</t>
  </si>
  <si>
    <t>3 303</t>
  </si>
  <si>
    <t>4 303</t>
  </si>
  <si>
    <t>1 304</t>
  </si>
  <si>
    <t>2 304</t>
  </si>
  <si>
    <t>5 304</t>
  </si>
  <si>
    <t>2 401</t>
  </si>
  <si>
    <t>2 501</t>
  </si>
  <si>
    <t>4 501</t>
  </si>
  <si>
    <t>4 503</t>
  </si>
  <si>
    <t>5 504</t>
  </si>
  <si>
    <t>4 601</t>
  </si>
  <si>
    <t>2 604</t>
  </si>
  <si>
    <t>FAIXA</t>
  </si>
  <si>
    <t>DITAS</t>
  </si>
  <si>
    <t>0 A 30</t>
  </si>
  <si>
    <t>ACIMA DE 90 DIAS</t>
  </si>
  <si>
    <t>Total Geral</t>
  </si>
  <si>
    <t>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</si>
</sst>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rgb="FF00B0F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6" fillId="0" borderId="0" xfId="0" applyNumberFormat="1" applyFont="1"/>
    <xf numFmtId="44" fontId="0" fillId="0" borderId="0" xfId="1" applyFont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44" fontId="2" fillId="3" borderId="0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3" fillId="0" borderId="1" xfId="0" quotePrefix="1" applyFont="1" applyBorder="1" applyAlignment="1">
      <alignment horizontal="center"/>
    </xf>
    <xf numFmtId="0" fontId="3" fillId="0" borderId="0" xfId="0" applyFont="1"/>
    <xf numFmtId="164" fontId="1" fillId="0" borderId="0" xfId="2" applyAlignment="1">
      <alignment horizontal="center"/>
    </xf>
    <xf numFmtId="164" fontId="8" fillId="2" borderId="1" xfId="2" applyFont="1" applyFill="1" applyBorder="1" applyAlignment="1">
      <alignment horizontal="center"/>
    </xf>
    <xf numFmtId="0" fontId="0" fillId="0" borderId="1" xfId="0" applyBorder="1"/>
    <xf numFmtId="164" fontId="1" fillId="0" borderId="1" xfId="2" applyBorder="1"/>
    <xf numFmtId="4" fontId="0" fillId="0" borderId="0" xfId="0" applyNumberFormat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8" fillId="2" borderId="9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1" fillId="0" borderId="0" xfId="2"/>
    <xf numFmtId="0" fontId="2" fillId="3" borderId="0" xfId="0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164" fontId="8" fillId="2" borderId="13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3" borderId="1" xfId="0" applyFill="1" applyBorder="1"/>
    <xf numFmtId="164" fontId="1" fillId="3" borderId="1" xfId="2" applyFill="1" applyBorder="1"/>
    <xf numFmtId="0" fontId="12" fillId="5" borderId="1" xfId="0" applyFont="1" applyFill="1" applyBorder="1" applyAlignment="1">
      <alignment horizontal="center"/>
    </xf>
    <xf numFmtId="44" fontId="12" fillId="5" borderId="1" xfId="1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44" fontId="13" fillId="0" borderId="1" xfId="1" applyFont="1" applyBorder="1" applyAlignment="1">
      <alignment horizontal="left"/>
    </xf>
    <xf numFmtId="44" fontId="14" fillId="0" borderId="0" xfId="1" applyFont="1"/>
    <xf numFmtId="0" fontId="13" fillId="0" borderId="1" xfId="0" applyFont="1" applyBorder="1" applyAlignment="1">
      <alignment horizontal="center"/>
    </xf>
    <xf numFmtId="0" fontId="3" fillId="0" borderId="1" xfId="0" applyFont="1" applyFill="1" applyBorder="1"/>
    <xf numFmtId="0" fontId="15" fillId="0" borderId="0" xfId="0" applyFont="1"/>
    <xf numFmtId="0" fontId="15" fillId="0" borderId="0" xfId="0" applyNumberFormat="1" applyFont="1"/>
    <xf numFmtId="0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6" fillId="3" borderId="1" xfId="0" quotePrefix="1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14" fillId="0" borderId="0" xfId="1" applyFont="1" applyAlignment="1">
      <alignment horizontal="center"/>
    </xf>
    <xf numFmtId="0" fontId="0" fillId="0" borderId="0" xfId="0" applyNumberForma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4" fontId="17" fillId="0" borderId="0" xfId="1" applyFont="1" applyAlignment="1">
      <alignment horizontal="center"/>
    </xf>
    <xf numFmtId="14" fontId="13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44" fontId="6" fillId="4" borderId="1" xfId="0" applyNumberFormat="1" applyFont="1" applyFill="1" applyBorder="1"/>
    <xf numFmtId="4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4" fontId="1" fillId="0" borderId="1" xfId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  <xf numFmtId="164" fontId="1" fillId="0" borderId="1" xfId="2" applyFill="1" applyBorder="1"/>
    <xf numFmtId="44" fontId="0" fillId="0" borderId="1" xfId="1" applyFont="1" applyBorder="1" applyAlignment="1">
      <alignment horizontal="center"/>
    </xf>
    <xf numFmtId="0" fontId="18" fillId="6" borderId="1" xfId="0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44" fontId="18" fillId="6" borderId="1" xfId="1" applyFont="1" applyFill="1" applyBorder="1" applyAlignment="1">
      <alignment horizontal="center"/>
    </xf>
    <xf numFmtId="44" fontId="3" fillId="0" borderId="1" xfId="0" applyNumberFormat="1" applyFont="1" applyBorder="1"/>
    <xf numFmtId="44" fontId="17" fillId="0" borderId="0" xfId="1" applyFont="1" applyFill="1" applyAlignment="1">
      <alignment horizontal="center"/>
    </xf>
    <xf numFmtId="44" fontId="14" fillId="0" borderId="0" xfId="1" applyFont="1" applyFill="1"/>
    <xf numFmtId="44" fontId="13" fillId="0" borderId="1" xfId="1" applyFont="1" applyFill="1" applyBorder="1" applyAlignment="1" applyProtection="1">
      <alignment horizontal="center" vertical="center"/>
      <protection locked="0"/>
    </xf>
    <xf numFmtId="44" fontId="3" fillId="0" borderId="1" xfId="1" applyFont="1" applyFill="1" applyBorder="1" applyAlignment="1">
      <alignment horizontal="center" vertical="center" wrapText="1"/>
    </xf>
    <xf numFmtId="44" fontId="0" fillId="0" borderId="0" xfId="1" applyFont="1" applyFill="1"/>
    <xf numFmtId="0" fontId="16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/>
    <xf numFmtId="14" fontId="3" fillId="0" borderId="1" xfId="0" applyNumberFormat="1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 wrapText="1"/>
    </xf>
    <xf numFmtId="44" fontId="0" fillId="0" borderId="1" xfId="1" applyFont="1" applyFill="1" applyBorder="1"/>
    <xf numFmtId="44" fontId="12" fillId="5" borderId="15" xfId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0" xfId="0" applyFont="1" applyFill="1"/>
    <xf numFmtId="0" fontId="19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44" fontId="15" fillId="0" borderId="0" xfId="0" applyNumberFormat="1" applyFont="1"/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4" fontId="6" fillId="0" borderId="0" xfId="1" applyFont="1" applyAlignment="1">
      <alignment horizontal="center"/>
    </xf>
    <xf numFmtId="14" fontId="0" fillId="0" borderId="0" xfId="0" applyNumberFormat="1" applyAlignment="1">
      <alignment horizontal="center"/>
    </xf>
    <xf numFmtId="44" fontId="13" fillId="0" borderId="1" xfId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/>
    <xf numFmtId="0" fontId="8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</cellXfs>
  <cellStyles count="3">
    <cellStyle name="Moeda" xfId="1" builtinId="4"/>
    <cellStyle name="Moeda 2" xfId="2" xr:uid="{0EFB32F7-1E1D-4E7E-ABD9-D12F0B7F0E30}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180975</xdr:rowOff>
    </xdr:from>
    <xdr:to>
      <xdr:col>2</xdr:col>
      <xdr:colOff>952500</xdr:colOff>
      <xdr:row>7</xdr:row>
      <xdr:rowOff>104775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8CC15A39-FA61-43F5-8A49-66E745E9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38175"/>
          <a:ext cx="1466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192882</xdr:colOff>
      <xdr:row>2</xdr:row>
      <xdr:rowOff>88106</xdr:rowOff>
    </xdr:from>
    <xdr:to>
      <xdr:col>0</xdr:col>
      <xdr:colOff>1659732</xdr:colOff>
      <xdr:row>7</xdr:row>
      <xdr:rowOff>11906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1F680735-AE9F-42E0-A3DC-89AF5F0F9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2" y="552450"/>
          <a:ext cx="1466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</xdr:row>
      <xdr:rowOff>76200</xdr:rowOff>
    </xdr:from>
    <xdr:to>
      <xdr:col>2</xdr:col>
      <xdr:colOff>542925</xdr:colOff>
      <xdr:row>6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818FE8E-F447-45F0-A7AE-B0F0A7040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19125"/>
          <a:ext cx="1466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8280-800F-4D65-9F5C-13AE56F83469}">
  <dimension ref="A1:P39"/>
  <sheetViews>
    <sheetView showGridLines="0" tabSelected="1" workbookViewId="0">
      <selection activeCell="E12" sqref="E12"/>
    </sheetView>
  </sheetViews>
  <sheetFormatPr defaultColWidth="28.5703125" defaultRowHeight="15" x14ac:dyDescent="0.25"/>
  <cols>
    <col min="1" max="1" width="8.28515625" style="67" customWidth="1"/>
    <col min="2" max="2" width="8.28515625" style="113" bestFit="1" customWidth="1"/>
    <col min="3" max="3" width="7.5703125" bestFit="1" customWidth="1"/>
    <col min="4" max="5" width="22.140625" bestFit="1" customWidth="1"/>
    <col min="6" max="6" width="27.140625" bestFit="1" customWidth="1"/>
    <col min="7" max="7" width="16.7109375" bestFit="1" customWidth="1"/>
    <col min="8" max="8" width="42.5703125" style="85" bestFit="1" customWidth="1"/>
    <col min="9" max="9" width="21.28515625" style="9" bestFit="1" customWidth="1"/>
    <col min="10" max="10" width="19.140625" style="14" bestFit="1" customWidth="1"/>
    <col min="11" max="11" width="21.28515625" style="9" bestFit="1" customWidth="1"/>
    <col min="12" max="12" width="21.28515625" style="98" customWidth="1"/>
    <col min="13" max="13" width="21.28515625" style="98" bestFit="1" customWidth="1"/>
    <col min="14" max="14" width="27.140625" style="9" bestFit="1" customWidth="1"/>
    <col min="15" max="15" width="28.7109375" style="9" bestFit="1" customWidth="1"/>
    <col min="16" max="16" width="28.7109375" bestFit="1" customWidth="1"/>
  </cols>
  <sheetData>
    <row r="1" spans="1:16" s="73" customFormat="1" x14ac:dyDescent="0.25">
      <c r="A1" s="72"/>
      <c r="B1" s="111"/>
      <c r="H1" s="109"/>
      <c r="I1" s="74"/>
      <c r="K1" s="74"/>
      <c r="L1" s="94"/>
      <c r="M1" s="94"/>
      <c r="N1" s="74"/>
      <c r="O1" s="74"/>
    </row>
    <row r="2" spans="1:16" s="64" customFormat="1" ht="18.75" x14ac:dyDescent="0.3">
      <c r="A2" s="65"/>
      <c r="B2" s="112"/>
      <c r="F2" s="114"/>
      <c r="H2" s="110"/>
      <c r="I2" s="61">
        <f>SUBTOTAL(9,I4:I39)</f>
        <v>2334640</v>
      </c>
      <c r="J2" s="70"/>
      <c r="K2" s="61">
        <f t="shared" ref="K2:P2" si="0">SUBTOTAL(9,K4:K39)</f>
        <v>5471200</v>
      </c>
      <c r="L2" s="95">
        <f t="shared" si="0"/>
        <v>1111026.6200000001</v>
      </c>
      <c r="M2" s="95">
        <f t="shared" si="0"/>
        <v>2417053.4500000002</v>
      </c>
      <c r="N2" s="61">
        <f t="shared" si="0"/>
        <v>2815400</v>
      </c>
      <c r="O2" s="61">
        <f t="shared" si="0"/>
        <v>6343480.0700000003</v>
      </c>
      <c r="P2" s="61">
        <f t="shared" si="0"/>
        <v>1874883.81</v>
      </c>
    </row>
    <row r="3" spans="1:16" ht="69.75" customHeight="1" x14ac:dyDescent="0.25">
      <c r="A3" s="66" t="s">
        <v>153</v>
      </c>
      <c r="B3" s="66" t="s">
        <v>73</v>
      </c>
      <c r="C3" s="3" t="s">
        <v>0</v>
      </c>
      <c r="D3" s="4" t="s">
        <v>50</v>
      </c>
      <c r="E3" s="4" t="s">
        <v>51</v>
      </c>
      <c r="F3" s="4" t="s">
        <v>1</v>
      </c>
      <c r="G3" s="4" t="s">
        <v>2</v>
      </c>
      <c r="H3" s="4" t="s">
        <v>3</v>
      </c>
      <c r="I3" s="69" t="s">
        <v>155</v>
      </c>
      <c r="J3" s="4" t="s">
        <v>4</v>
      </c>
      <c r="K3" s="69" t="s">
        <v>156</v>
      </c>
      <c r="L3" s="4" t="s">
        <v>157</v>
      </c>
      <c r="M3" s="69" t="s">
        <v>158</v>
      </c>
      <c r="N3" s="69" t="s">
        <v>5</v>
      </c>
      <c r="O3" s="69" t="s">
        <v>151</v>
      </c>
      <c r="P3" s="4" t="s">
        <v>152</v>
      </c>
    </row>
    <row r="4" spans="1:16" s="85" customFormat="1" x14ac:dyDescent="0.25">
      <c r="A4" s="99" t="s">
        <v>182</v>
      </c>
      <c r="B4" s="99" t="s">
        <v>154</v>
      </c>
      <c r="C4" s="100">
        <v>49.12</v>
      </c>
      <c r="D4" s="101">
        <v>4</v>
      </c>
      <c r="E4" s="101">
        <v>1</v>
      </c>
      <c r="F4" s="100" t="s">
        <v>7</v>
      </c>
      <c r="G4" s="102" t="s">
        <v>24</v>
      </c>
      <c r="H4" s="63" t="s">
        <v>25</v>
      </c>
      <c r="I4" s="103">
        <v>123000</v>
      </c>
      <c r="J4" s="104">
        <v>43503</v>
      </c>
      <c r="K4" s="96">
        <v>152200</v>
      </c>
      <c r="L4" s="96">
        <v>111193.02999999998</v>
      </c>
      <c r="M4" s="97">
        <v>12558.220000000005</v>
      </c>
      <c r="N4" s="105"/>
      <c r="O4" s="106">
        <f t="shared" ref="O4:O39" si="1">L4+M4+N4</f>
        <v>123751.24999999999</v>
      </c>
      <c r="P4" s="106"/>
    </row>
    <row r="5" spans="1:16" s="85" customFormat="1" x14ac:dyDescent="0.25">
      <c r="A5" s="99" t="s">
        <v>188</v>
      </c>
      <c r="B5" s="99" t="s">
        <v>154</v>
      </c>
      <c r="C5" s="100">
        <v>49.12</v>
      </c>
      <c r="D5" s="101">
        <v>5</v>
      </c>
      <c r="E5" s="101">
        <v>1</v>
      </c>
      <c r="F5" s="100" t="s">
        <v>7</v>
      </c>
      <c r="G5" s="102" t="s">
        <v>34</v>
      </c>
      <c r="H5" s="63" t="s">
        <v>35</v>
      </c>
      <c r="I5" s="103">
        <v>120040</v>
      </c>
      <c r="J5" s="104">
        <v>41342</v>
      </c>
      <c r="K5" s="96">
        <v>152200</v>
      </c>
      <c r="L5" s="96">
        <v>23765.149999999998</v>
      </c>
      <c r="M5" s="97">
        <v>267447.09000000003</v>
      </c>
      <c r="N5" s="105"/>
      <c r="O5" s="106">
        <f t="shared" si="1"/>
        <v>291212.24000000005</v>
      </c>
      <c r="P5" s="106">
        <v>267447.09000000003</v>
      </c>
    </row>
    <row r="6" spans="1:16" s="85" customFormat="1" x14ac:dyDescent="0.25">
      <c r="A6" s="99" t="s">
        <v>186</v>
      </c>
      <c r="B6" s="99" t="s">
        <v>154</v>
      </c>
      <c r="C6" s="100">
        <v>49.12</v>
      </c>
      <c r="D6" s="101">
        <v>4</v>
      </c>
      <c r="E6" s="101">
        <v>2</v>
      </c>
      <c r="F6" s="100" t="s">
        <v>7</v>
      </c>
      <c r="G6" s="102" t="s">
        <v>26</v>
      </c>
      <c r="H6" s="63" t="s">
        <v>27</v>
      </c>
      <c r="I6" s="103">
        <v>130000</v>
      </c>
      <c r="J6" s="104">
        <v>42349</v>
      </c>
      <c r="K6" s="96">
        <v>152200</v>
      </c>
      <c r="L6" s="96">
        <v>18043.5</v>
      </c>
      <c r="M6" s="97">
        <v>248675.14</v>
      </c>
      <c r="N6" s="105"/>
      <c r="O6" s="106">
        <f t="shared" si="1"/>
        <v>266718.64</v>
      </c>
      <c r="P6" s="106">
        <v>248675.14</v>
      </c>
    </row>
    <row r="7" spans="1:16" s="85" customFormat="1" x14ac:dyDescent="0.25">
      <c r="A7" s="99" t="s">
        <v>183</v>
      </c>
      <c r="B7" s="99"/>
      <c r="C7" s="100">
        <v>48.75</v>
      </c>
      <c r="D7" s="101">
        <v>5</v>
      </c>
      <c r="E7" s="101">
        <v>3</v>
      </c>
      <c r="F7" s="100" t="s">
        <v>7</v>
      </c>
      <c r="G7" s="102" t="s">
        <v>36</v>
      </c>
      <c r="H7" s="63" t="s">
        <v>37</v>
      </c>
      <c r="I7" s="103">
        <v>122500</v>
      </c>
      <c r="J7" s="104">
        <v>42156</v>
      </c>
      <c r="K7" s="96">
        <v>151200</v>
      </c>
      <c r="L7" s="96">
        <v>10286.09</v>
      </c>
      <c r="M7" s="97">
        <v>124713.91</v>
      </c>
      <c r="N7" s="105"/>
      <c r="O7" s="106">
        <f t="shared" si="1"/>
        <v>135000</v>
      </c>
      <c r="P7" s="106"/>
    </row>
    <row r="8" spans="1:16" s="85" customFormat="1" x14ac:dyDescent="0.25">
      <c r="A8" s="99" t="s">
        <v>181</v>
      </c>
      <c r="B8" s="99" t="s">
        <v>154</v>
      </c>
      <c r="C8" s="100">
        <v>49.12</v>
      </c>
      <c r="D8" s="101">
        <v>4</v>
      </c>
      <c r="E8" s="101">
        <v>101</v>
      </c>
      <c r="F8" s="100" t="s">
        <v>6</v>
      </c>
      <c r="G8" s="102" t="s">
        <v>28</v>
      </c>
      <c r="H8" s="63" t="s">
        <v>29</v>
      </c>
      <c r="I8" s="103">
        <v>127000</v>
      </c>
      <c r="J8" s="104">
        <v>43453</v>
      </c>
      <c r="K8" s="96">
        <v>152200</v>
      </c>
      <c r="L8" s="96">
        <v>127000</v>
      </c>
      <c r="M8" s="97">
        <v>0</v>
      </c>
      <c r="N8" s="105"/>
      <c r="O8" s="106">
        <f t="shared" si="1"/>
        <v>127000</v>
      </c>
      <c r="P8" s="106"/>
    </row>
    <row r="9" spans="1:16" s="85" customFormat="1" x14ac:dyDescent="0.25">
      <c r="A9" s="99" t="s">
        <v>189</v>
      </c>
      <c r="B9" s="99"/>
      <c r="C9" s="100">
        <v>49.12</v>
      </c>
      <c r="D9" s="101">
        <v>2</v>
      </c>
      <c r="E9" s="101">
        <v>102</v>
      </c>
      <c r="F9" s="100" t="s">
        <v>10</v>
      </c>
      <c r="G9" s="102"/>
      <c r="H9" s="63"/>
      <c r="I9" s="103"/>
      <c r="J9" s="104"/>
      <c r="K9" s="96">
        <v>152200</v>
      </c>
      <c r="L9" s="96">
        <v>0</v>
      </c>
      <c r="M9" s="97">
        <v>0</v>
      </c>
      <c r="N9" s="105">
        <v>149800</v>
      </c>
      <c r="O9" s="106">
        <f t="shared" si="1"/>
        <v>149800</v>
      </c>
      <c r="P9" s="106"/>
    </row>
    <row r="10" spans="1:16" s="85" customFormat="1" x14ac:dyDescent="0.25">
      <c r="A10" s="99" t="s">
        <v>171</v>
      </c>
      <c r="B10" s="99" t="s">
        <v>154</v>
      </c>
      <c r="C10" s="100">
        <v>48.75</v>
      </c>
      <c r="D10" s="101">
        <v>2</v>
      </c>
      <c r="E10" s="101">
        <v>103</v>
      </c>
      <c r="F10" s="100" t="s">
        <v>7</v>
      </c>
      <c r="G10" s="102" t="s">
        <v>14</v>
      </c>
      <c r="H10" s="63" t="s">
        <v>15</v>
      </c>
      <c r="I10" s="103">
        <v>128500</v>
      </c>
      <c r="J10" s="104">
        <v>43592</v>
      </c>
      <c r="K10" s="96">
        <v>151200</v>
      </c>
      <c r="L10" s="96">
        <v>127997.81</v>
      </c>
      <c r="M10" s="97">
        <v>490.03</v>
      </c>
      <c r="N10" s="105"/>
      <c r="O10" s="106">
        <f t="shared" si="1"/>
        <v>128487.84</v>
      </c>
      <c r="P10" s="106"/>
    </row>
    <row r="11" spans="1:16" s="85" customFormat="1" x14ac:dyDescent="0.25">
      <c r="A11" s="99" t="s">
        <v>190</v>
      </c>
      <c r="B11" s="99"/>
      <c r="C11" s="100">
        <v>48.75</v>
      </c>
      <c r="D11" s="101">
        <v>5</v>
      </c>
      <c r="E11" s="101">
        <v>103</v>
      </c>
      <c r="F11" s="100" t="s">
        <v>10</v>
      </c>
      <c r="G11" s="102"/>
      <c r="H11" s="63"/>
      <c r="I11" s="103"/>
      <c r="J11" s="104"/>
      <c r="K11" s="96">
        <v>151200</v>
      </c>
      <c r="L11" s="96">
        <v>0</v>
      </c>
      <c r="M11" s="97">
        <v>0</v>
      </c>
      <c r="N11" s="105">
        <v>149800</v>
      </c>
      <c r="O11" s="106">
        <f t="shared" si="1"/>
        <v>149800</v>
      </c>
      <c r="P11" s="106"/>
    </row>
    <row r="12" spans="1:16" s="85" customFormat="1" x14ac:dyDescent="0.25">
      <c r="A12" s="99" t="s">
        <v>179</v>
      </c>
      <c r="B12" s="99" t="s">
        <v>154</v>
      </c>
      <c r="C12" s="100">
        <v>49.12</v>
      </c>
      <c r="D12" s="101">
        <v>5</v>
      </c>
      <c r="E12" s="101">
        <v>104</v>
      </c>
      <c r="F12" s="100" t="s">
        <v>7</v>
      </c>
      <c r="G12" s="102" t="s">
        <v>39</v>
      </c>
      <c r="H12" s="63" t="s">
        <v>40</v>
      </c>
      <c r="I12" s="103">
        <v>128500</v>
      </c>
      <c r="J12" s="104">
        <v>43593</v>
      </c>
      <c r="K12" s="96">
        <v>152200</v>
      </c>
      <c r="L12" s="96">
        <v>128500</v>
      </c>
      <c r="M12" s="97">
        <v>0</v>
      </c>
      <c r="N12" s="105"/>
      <c r="O12" s="106">
        <f t="shared" si="1"/>
        <v>128500</v>
      </c>
      <c r="P12" s="106"/>
    </row>
    <row r="13" spans="1:16" s="85" customFormat="1" x14ac:dyDescent="0.25">
      <c r="A13" s="99" t="s">
        <v>180</v>
      </c>
      <c r="B13" s="99" t="s">
        <v>154</v>
      </c>
      <c r="C13" s="100">
        <v>49.12</v>
      </c>
      <c r="D13" s="101">
        <v>2</v>
      </c>
      <c r="E13" s="101">
        <v>104</v>
      </c>
      <c r="F13" s="100" t="s">
        <v>7</v>
      </c>
      <c r="G13" s="102" t="s">
        <v>16</v>
      </c>
      <c r="H13" s="63" t="s">
        <v>17</v>
      </c>
      <c r="I13" s="103">
        <v>126000</v>
      </c>
      <c r="J13" s="104">
        <v>41352</v>
      </c>
      <c r="K13" s="96">
        <v>152200</v>
      </c>
      <c r="L13" s="96">
        <v>25057.11</v>
      </c>
      <c r="M13" s="97">
        <v>283698.24000000005</v>
      </c>
      <c r="N13" s="105"/>
      <c r="O13" s="106">
        <f t="shared" si="1"/>
        <v>308755.35000000003</v>
      </c>
      <c r="P13" s="106">
        <v>283698.24000000005</v>
      </c>
    </row>
    <row r="14" spans="1:16" s="85" customFormat="1" x14ac:dyDescent="0.25">
      <c r="A14" s="99" t="s">
        <v>175</v>
      </c>
      <c r="B14" s="99" t="s">
        <v>154</v>
      </c>
      <c r="C14" s="100">
        <v>49.12</v>
      </c>
      <c r="D14" s="101">
        <v>5</v>
      </c>
      <c r="E14" s="101">
        <v>201</v>
      </c>
      <c r="F14" s="100" t="s">
        <v>7</v>
      </c>
      <c r="G14" s="102" t="s">
        <v>42</v>
      </c>
      <c r="H14" s="63" t="s">
        <v>43</v>
      </c>
      <c r="I14" s="103">
        <v>132500</v>
      </c>
      <c r="J14" s="104">
        <v>43508</v>
      </c>
      <c r="K14" s="96">
        <v>152200</v>
      </c>
      <c r="L14" s="96">
        <v>127759.27000000002</v>
      </c>
      <c r="M14" s="97">
        <v>4145.5799999999981</v>
      </c>
      <c r="N14" s="105"/>
      <c r="O14" s="106">
        <f t="shared" si="1"/>
        <v>131904.85</v>
      </c>
      <c r="P14" s="106"/>
    </row>
    <row r="15" spans="1:16" s="85" customFormat="1" x14ac:dyDescent="0.25">
      <c r="A15" s="99" t="s">
        <v>176</v>
      </c>
      <c r="B15" s="99"/>
      <c r="C15" s="100">
        <v>49.12</v>
      </c>
      <c r="D15" s="101">
        <v>4</v>
      </c>
      <c r="E15" s="101">
        <v>201</v>
      </c>
      <c r="F15" s="100" t="s">
        <v>7</v>
      </c>
      <c r="G15" s="102" t="s">
        <v>30</v>
      </c>
      <c r="H15" s="63" t="s">
        <v>31</v>
      </c>
      <c r="I15" s="103">
        <v>127900</v>
      </c>
      <c r="J15" s="104">
        <v>41396</v>
      </c>
      <c r="K15" s="96">
        <v>152200</v>
      </c>
      <c r="L15" s="96">
        <v>31863.86</v>
      </c>
      <c r="M15" s="97">
        <v>103136.14</v>
      </c>
      <c r="N15" s="105"/>
      <c r="O15" s="106">
        <f t="shared" si="1"/>
        <v>135000</v>
      </c>
      <c r="P15" s="106"/>
    </row>
    <row r="16" spans="1:16" s="85" customFormat="1" x14ac:dyDescent="0.25">
      <c r="A16" s="99" t="s">
        <v>191</v>
      </c>
      <c r="B16" s="99"/>
      <c r="C16" s="100">
        <v>49.12</v>
      </c>
      <c r="D16" s="101">
        <v>2</v>
      </c>
      <c r="E16" s="101">
        <v>201</v>
      </c>
      <c r="F16" s="100" t="s">
        <v>10</v>
      </c>
      <c r="G16" s="102"/>
      <c r="H16" s="63"/>
      <c r="I16" s="103"/>
      <c r="J16" s="104"/>
      <c r="K16" s="96">
        <v>152200</v>
      </c>
      <c r="L16" s="96">
        <v>0</v>
      </c>
      <c r="M16" s="97">
        <v>0</v>
      </c>
      <c r="N16" s="105">
        <v>154000</v>
      </c>
      <c r="O16" s="106">
        <f t="shared" si="1"/>
        <v>154000</v>
      </c>
      <c r="P16" s="106"/>
    </row>
    <row r="17" spans="1:16" s="85" customFormat="1" x14ac:dyDescent="0.25">
      <c r="A17" s="99" t="s">
        <v>192</v>
      </c>
      <c r="B17" s="99"/>
      <c r="C17" s="100">
        <v>49.12</v>
      </c>
      <c r="D17" s="101">
        <v>3</v>
      </c>
      <c r="E17" s="101">
        <v>201</v>
      </c>
      <c r="F17" s="100" t="s">
        <v>10</v>
      </c>
      <c r="G17" s="102"/>
      <c r="H17" s="63"/>
      <c r="I17" s="103"/>
      <c r="J17" s="104"/>
      <c r="K17" s="96">
        <v>152200</v>
      </c>
      <c r="L17" s="96">
        <v>0</v>
      </c>
      <c r="M17" s="97">
        <v>0</v>
      </c>
      <c r="N17" s="105">
        <v>154000</v>
      </c>
      <c r="O17" s="106">
        <f t="shared" si="1"/>
        <v>154000</v>
      </c>
      <c r="P17" s="106"/>
    </row>
    <row r="18" spans="1:16" s="85" customFormat="1" x14ac:dyDescent="0.25">
      <c r="A18" s="99" t="s">
        <v>184</v>
      </c>
      <c r="B18" s="99" t="s">
        <v>154</v>
      </c>
      <c r="C18" s="100">
        <v>49.12</v>
      </c>
      <c r="D18" s="101">
        <v>1</v>
      </c>
      <c r="E18" s="101">
        <v>204</v>
      </c>
      <c r="F18" s="100" t="s">
        <v>7</v>
      </c>
      <c r="G18" s="102" t="s">
        <v>8</v>
      </c>
      <c r="H18" s="63" t="s">
        <v>9</v>
      </c>
      <c r="I18" s="103">
        <v>138500</v>
      </c>
      <c r="J18" s="104">
        <v>41745</v>
      </c>
      <c r="K18" s="96">
        <v>152200</v>
      </c>
      <c r="L18" s="96">
        <v>37504.390000000007</v>
      </c>
      <c r="M18" s="97">
        <v>258613.69</v>
      </c>
      <c r="N18" s="105"/>
      <c r="O18" s="106">
        <f t="shared" si="1"/>
        <v>296118.08</v>
      </c>
      <c r="P18" s="106">
        <v>258613.69</v>
      </c>
    </row>
    <row r="19" spans="1:16" s="85" customFormat="1" x14ac:dyDescent="0.25">
      <c r="A19" s="99" t="s">
        <v>193</v>
      </c>
      <c r="B19" s="99"/>
      <c r="C19" s="100">
        <v>49.12</v>
      </c>
      <c r="D19" s="101">
        <v>4</v>
      </c>
      <c r="E19" s="101">
        <v>204</v>
      </c>
      <c r="F19" s="100" t="s">
        <v>10</v>
      </c>
      <c r="G19" s="102"/>
      <c r="H19" s="63"/>
      <c r="I19" s="103"/>
      <c r="J19" s="104"/>
      <c r="K19" s="96">
        <v>152200</v>
      </c>
      <c r="L19" s="96">
        <v>0</v>
      </c>
      <c r="M19" s="97">
        <v>0</v>
      </c>
      <c r="N19" s="105">
        <v>154000</v>
      </c>
      <c r="O19" s="106">
        <f t="shared" si="1"/>
        <v>154000</v>
      </c>
      <c r="P19" s="106"/>
    </row>
    <row r="20" spans="1:16" s="85" customFormat="1" x14ac:dyDescent="0.25">
      <c r="A20" s="99" t="s">
        <v>177</v>
      </c>
      <c r="B20" s="99" t="s">
        <v>154</v>
      </c>
      <c r="C20" s="100">
        <v>49.12</v>
      </c>
      <c r="D20" s="101">
        <v>3</v>
      </c>
      <c r="E20" s="101">
        <v>301</v>
      </c>
      <c r="F20" s="100" t="s">
        <v>7</v>
      </c>
      <c r="G20" s="102" t="s">
        <v>21</v>
      </c>
      <c r="H20" s="63" t="s">
        <v>22</v>
      </c>
      <c r="I20" s="103">
        <v>127900</v>
      </c>
      <c r="J20" s="104">
        <v>41375</v>
      </c>
      <c r="K20" s="96">
        <v>152200</v>
      </c>
      <c r="L20" s="96">
        <v>32193.079999999994</v>
      </c>
      <c r="M20" s="97">
        <v>265851.98</v>
      </c>
      <c r="N20" s="105"/>
      <c r="O20" s="106">
        <f t="shared" si="1"/>
        <v>298045.06</v>
      </c>
      <c r="P20" s="106">
        <v>265851.98</v>
      </c>
    </row>
    <row r="21" spans="1:16" s="85" customFormat="1" x14ac:dyDescent="0.25">
      <c r="A21" s="99" t="s">
        <v>174</v>
      </c>
      <c r="B21" s="99" t="s">
        <v>154</v>
      </c>
      <c r="C21" s="100">
        <v>49.12</v>
      </c>
      <c r="D21" s="101">
        <v>5</v>
      </c>
      <c r="E21" s="101">
        <v>302</v>
      </c>
      <c r="F21" s="100" t="s">
        <v>7</v>
      </c>
      <c r="G21" s="102" t="s">
        <v>44</v>
      </c>
      <c r="H21" s="63" t="s">
        <v>45</v>
      </c>
      <c r="I21" s="103">
        <v>127900</v>
      </c>
      <c r="J21" s="104">
        <v>41354</v>
      </c>
      <c r="K21" s="96">
        <v>152200</v>
      </c>
      <c r="L21" s="96">
        <v>32752.319999999996</v>
      </c>
      <c r="M21" s="97">
        <v>267447.08</v>
      </c>
      <c r="N21" s="105"/>
      <c r="O21" s="106">
        <f t="shared" si="1"/>
        <v>300199.40000000002</v>
      </c>
      <c r="P21" s="106">
        <v>267447.08</v>
      </c>
    </row>
    <row r="22" spans="1:16" s="85" customFormat="1" x14ac:dyDescent="0.25">
      <c r="A22" s="99" t="s">
        <v>194</v>
      </c>
      <c r="B22" s="99"/>
      <c r="C22" s="100">
        <v>49.12</v>
      </c>
      <c r="D22" s="101">
        <v>4</v>
      </c>
      <c r="E22" s="101">
        <v>302</v>
      </c>
      <c r="F22" s="100" t="s">
        <v>10</v>
      </c>
      <c r="G22" s="102"/>
      <c r="H22" s="63"/>
      <c r="I22" s="103"/>
      <c r="J22" s="104"/>
      <c r="K22" s="96">
        <v>152200</v>
      </c>
      <c r="L22" s="96">
        <v>0</v>
      </c>
      <c r="M22" s="97">
        <v>0</v>
      </c>
      <c r="N22" s="105">
        <v>154000</v>
      </c>
      <c r="O22" s="106">
        <f t="shared" si="1"/>
        <v>154000</v>
      </c>
      <c r="P22" s="106"/>
    </row>
    <row r="23" spans="1:16" s="85" customFormat="1" x14ac:dyDescent="0.25">
      <c r="A23" s="99" t="s">
        <v>195</v>
      </c>
      <c r="B23" s="99"/>
      <c r="C23" s="100">
        <v>48.75</v>
      </c>
      <c r="D23" s="101">
        <v>3</v>
      </c>
      <c r="E23" s="101">
        <v>303</v>
      </c>
      <c r="F23" s="100" t="s">
        <v>10</v>
      </c>
      <c r="G23" s="102"/>
      <c r="H23" s="63"/>
      <c r="I23" s="103"/>
      <c r="J23" s="104"/>
      <c r="K23" s="96">
        <v>151200</v>
      </c>
      <c r="L23" s="96">
        <v>0</v>
      </c>
      <c r="M23" s="97">
        <v>0</v>
      </c>
      <c r="N23" s="105">
        <v>154000</v>
      </c>
      <c r="O23" s="106">
        <f t="shared" si="1"/>
        <v>154000</v>
      </c>
      <c r="P23" s="106"/>
    </row>
    <row r="24" spans="1:16" s="85" customFormat="1" x14ac:dyDescent="0.25">
      <c r="A24" s="99" t="s">
        <v>196</v>
      </c>
      <c r="B24" s="99"/>
      <c r="C24" s="100">
        <v>48.75</v>
      </c>
      <c r="D24" s="101">
        <v>4</v>
      </c>
      <c r="E24" s="101">
        <v>303</v>
      </c>
      <c r="F24" s="100" t="s">
        <v>10</v>
      </c>
      <c r="G24" s="102"/>
      <c r="H24" s="63"/>
      <c r="I24" s="103"/>
      <c r="J24" s="104"/>
      <c r="K24" s="96">
        <v>151200</v>
      </c>
      <c r="L24" s="96">
        <v>0</v>
      </c>
      <c r="M24" s="97">
        <v>0</v>
      </c>
      <c r="N24" s="105">
        <v>154000</v>
      </c>
      <c r="O24" s="106">
        <f t="shared" si="1"/>
        <v>154000</v>
      </c>
      <c r="P24" s="106"/>
    </row>
    <row r="25" spans="1:16" s="85" customFormat="1" x14ac:dyDescent="0.25">
      <c r="A25" s="99" t="s">
        <v>172</v>
      </c>
      <c r="B25" s="99" t="s">
        <v>154</v>
      </c>
      <c r="C25" s="100">
        <v>49.12</v>
      </c>
      <c r="D25" s="101">
        <v>4</v>
      </c>
      <c r="E25" s="101">
        <v>304</v>
      </c>
      <c r="F25" s="100" t="s">
        <v>7</v>
      </c>
      <c r="G25" s="102" t="s">
        <v>32</v>
      </c>
      <c r="H25" s="63" t="s">
        <v>33</v>
      </c>
      <c r="I25" s="103">
        <v>134000</v>
      </c>
      <c r="J25" s="104">
        <v>43598</v>
      </c>
      <c r="K25" s="96">
        <v>152200</v>
      </c>
      <c r="L25" s="96">
        <v>0</v>
      </c>
      <c r="M25" s="97">
        <v>134000</v>
      </c>
      <c r="N25" s="105"/>
      <c r="O25" s="106">
        <f t="shared" si="1"/>
        <v>134000</v>
      </c>
      <c r="P25" s="106"/>
    </row>
    <row r="26" spans="1:16" s="85" customFormat="1" x14ac:dyDescent="0.25">
      <c r="A26" s="99" t="s">
        <v>197</v>
      </c>
      <c r="B26" s="99"/>
      <c r="C26" s="100">
        <v>49.12</v>
      </c>
      <c r="D26" s="101">
        <v>1</v>
      </c>
      <c r="E26" s="101">
        <v>304</v>
      </c>
      <c r="F26" s="100" t="s">
        <v>10</v>
      </c>
      <c r="G26" s="102"/>
      <c r="H26" s="63"/>
      <c r="I26" s="103"/>
      <c r="J26" s="104"/>
      <c r="K26" s="96">
        <v>152200</v>
      </c>
      <c r="L26" s="96">
        <v>0</v>
      </c>
      <c r="M26" s="97">
        <v>0</v>
      </c>
      <c r="N26" s="105">
        <v>154000</v>
      </c>
      <c r="O26" s="106">
        <f t="shared" si="1"/>
        <v>154000</v>
      </c>
      <c r="P26" s="106"/>
    </row>
    <row r="27" spans="1:16" s="85" customFormat="1" x14ac:dyDescent="0.25">
      <c r="A27" s="99" t="s">
        <v>198</v>
      </c>
      <c r="B27" s="99"/>
      <c r="C27" s="100">
        <v>49.12</v>
      </c>
      <c r="D27" s="101">
        <v>2</v>
      </c>
      <c r="E27" s="101">
        <v>304</v>
      </c>
      <c r="F27" s="100" t="s">
        <v>10</v>
      </c>
      <c r="G27" s="102"/>
      <c r="H27" s="63"/>
      <c r="I27" s="103"/>
      <c r="J27" s="104"/>
      <c r="K27" s="96">
        <v>152200</v>
      </c>
      <c r="L27" s="96">
        <v>0</v>
      </c>
      <c r="M27" s="97">
        <v>0</v>
      </c>
      <c r="N27" s="105">
        <v>154000</v>
      </c>
      <c r="O27" s="106">
        <f t="shared" si="1"/>
        <v>154000</v>
      </c>
      <c r="P27" s="106"/>
    </row>
    <row r="28" spans="1:16" s="85" customFormat="1" x14ac:dyDescent="0.25">
      <c r="A28" s="99" t="s">
        <v>199</v>
      </c>
      <c r="B28" s="99"/>
      <c r="C28" s="100">
        <v>49.12</v>
      </c>
      <c r="D28" s="101">
        <v>5</v>
      </c>
      <c r="E28" s="101">
        <v>304</v>
      </c>
      <c r="F28" s="100" t="s">
        <v>10</v>
      </c>
      <c r="G28" s="102"/>
      <c r="H28" s="63"/>
      <c r="I28" s="103"/>
      <c r="J28" s="104"/>
      <c r="K28" s="96">
        <v>152200</v>
      </c>
      <c r="L28" s="96">
        <v>0</v>
      </c>
      <c r="M28" s="97">
        <v>0</v>
      </c>
      <c r="N28" s="105">
        <v>154000</v>
      </c>
      <c r="O28" s="106">
        <f t="shared" si="1"/>
        <v>154000</v>
      </c>
      <c r="P28" s="106"/>
    </row>
    <row r="29" spans="1:16" s="85" customFormat="1" x14ac:dyDescent="0.25">
      <c r="A29" s="99" t="s">
        <v>185</v>
      </c>
      <c r="B29" s="99" t="s">
        <v>154</v>
      </c>
      <c r="C29" s="100">
        <v>49.12</v>
      </c>
      <c r="D29" s="101">
        <v>5</v>
      </c>
      <c r="E29" s="101">
        <v>401</v>
      </c>
      <c r="F29" s="100" t="s">
        <v>7</v>
      </c>
      <c r="G29" s="102" t="s">
        <v>46</v>
      </c>
      <c r="H29" s="63" t="s">
        <v>47</v>
      </c>
      <c r="I29" s="103">
        <v>134500</v>
      </c>
      <c r="J29" s="104">
        <v>43630</v>
      </c>
      <c r="K29" s="96">
        <v>152200</v>
      </c>
      <c r="L29" s="96">
        <v>0</v>
      </c>
      <c r="M29" s="97">
        <v>134654.97</v>
      </c>
      <c r="N29" s="105"/>
      <c r="O29" s="106">
        <f t="shared" si="1"/>
        <v>134654.97</v>
      </c>
      <c r="P29" s="106"/>
    </row>
    <row r="30" spans="1:16" s="85" customFormat="1" x14ac:dyDescent="0.25">
      <c r="A30" s="99" t="s">
        <v>200</v>
      </c>
      <c r="B30" s="99"/>
      <c r="C30" s="100">
        <v>49.12</v>
      </c>
      <c r="D30" s="101">
        <v>2</v>
      </c>
      <c r="E30" s="101">
        <v>401</v>
      </c>
      <c r="F30" s="100" t="s">
        <v>10</v>
      </c>
      <c r="G30" s="102"/>
      <c r="H30" s="63"/>
      <c r="I30" s="103"/>
      <c r="J30" s="104"/>
      <c r="K30" s="96">
        <v>152200</v>
      </c>
      <c r="L30" s="96">
        <v>0</v>
      </c>
      <c r="M30" s="97">
        <v>0</v>
      </c>
      <c r="N30" s="105">
        <v>156000</v>
      </c>
      <c r="O30" s="106">
        <f t="shared" si="1"/>
        <v>156000</v>
      </c>
      <c r="P30" s="106"/>
    </row>
    <row r="31" spans="1:16" s="85" customFormat="1" x14ac:dyDescent="0.25">
      <c r="A31" s="99" t="s">
        <v>201</v>
      </c>
      <c r="B31" s="99"/>
      <c r="C31" s="100">
        <v>49.12</v>
      </c>
      <c r="D31" s="101">
        <v>2</v>
      </c>
      <c r="E31" s="101">
        <v>501</v>
      </c>
      <c r="F31" s="100" t="s">
        <v>10</v>
      </c>
      <c r="G31" s="102"/>
      <c r="H31" s="63"/>
      <c r="I31" s="103"/>
      <c r="J31" s="104"/>
      <c r="K31" s="96">
        <v>152200</v>
      </c>
      <c r="L31" s="96">
        <v>0</v>
      </c>
      <c r="M31" s="97">
        <v>0</v>
      </c>
      <c r="N31" s="105">
        <v>162300</v>
      </c>
      <c r="O31" s="106">
        <f t="shared" si="1"/>
        <v>162300</v>
      </c>
      <c r="P31" s="106"/>
    </row>
    <row r="32" spans="1:16" s="85" customFormat="1" x14ac:dyDescent="0.25">
      <c r="A32" s="99" t="s">
        <v>202</v>
      </c>
      <c r="B32" s="99"/>
      <c r="C32" s="100">
        <v>49.12</v>
      </c>
      <c r="D32" s="101">
        <v>4</v>
      </c>
      <c r="E32" s="101">
        <v>501</v>
      </c>
      <c r="F32" s="100" t="s">
        <v>10</v>
      </c>
      <c r="G32" s="102"/>
      <c r="H32" s="63"/>
      <c r="I32" s="103"/>
      <c r="J32" s="104"/>
      <c r="K32" s="96">
        <v>152200</v>
      </c>
      <c r="L32" s="96">
        <v>0</v>
      </c>
      <c r="M32" s="97">
        <v>0</v>
      </c>
      <c r="N32" s="105">
        <v>162300</v>
      </c>
      <c r="O32" s="106">
        <f t="shared" si="1"/>
        <v>162300</v>
      </c>
      <c r="P32" s="106"/>
    </row>
    <row r="33" spans="1:16" s="85" customFormat="1" x14ac:dyDescent="0.25">
      <c r="A33" s="99" t="s">
        <v>187</v>
      </c>
      <c r="B33" s="99" t="s">
        <v>154</v>
      </c>
      <c r="C33" s="100">
        <v>48.75</v>
      </c>
      <c r="D33" s="101">
        <v>5</v>
      </c>
      <c r="E33" s="101">
        <v>503</v>
      </c>
      <c r="F33" s="100" t="s">
        <v>7</v>
      </c>
      <c r="G33" s="102" t="s">
        <v>48</v>
      </c>
      <c r="H33" s="63" t="s">
        <v>49</v>
      </c>
      <c r="I33" s="103">
        <v>128900</v>
      </c>
      <c r="J33" s="104">
        <v>41383</v>
      </c>
      <c r="K33" s="96">
        <v>151200</v>
      </c>
      <c r="L33" s="96">
        <v>27899.74</v>
      </c>
      <c r="M33" s="97">
        <v>283150.58999999997</v>
      </c>
      <c r="N33" s="105"/>
      <c r="O33" s="106">
        <f t="shared" si="1"/>
        <v>311050.32999999996</v>
      </c>
      <c r="P33" s="106">
        <v>283150.58999999997</v>
      </c>
    </row>
    <row r="34" spans="1:16" s="85" customFormat="1" x14ac:dyDescent="0.25">
      <c r="A34" s="99" t="s">
        <v>203</v>
      </c>
      <c r="B34" s="99"/>
      <c r="C34" s="100">
        <v>48.75</v>
      </c>
      <c r="D34" s="101">
        <v>4</v>
      </c>
      <c r="E34" s="101">
        <v>503</v>
      </c>
      <c r="F34" s="100" t="s">
        <v>10</v>
      </c>
      <c r="G34" s="102"/>
      <c r="H34" s="63"/>
      <c r="I34" s="103"/>
      <c r="J34" s="104"/>
      <c r="K34" s="96">
        <v>151200</v>
      </c>
      <c r="L34" s="96">
        <v>0</v>
      </c>
      <c r="M34" s="97">
        <v>0</v>
      </c>
      <c r="N34" s="105">
        <v>162300</v>
      </c>
      <c r="O34" s="106">
        <f t="shared" si="1"/>
        <v>162300</v>
      </c>
      <c r="P34" s="106"/>
    </row>
    <row r="35" spans="1:16" s="85" customFormat="1" x14ac:dyDescent="0.25">
      <c r="A35" s="99" t="s">
        <v>204</v>
      </c>
      <c r="B35" s="99"/>
      <c r="C35" s="100">
        <v>49.12</v>
      </c>
      <c r="D35" s="101">
        <v>5</v>
      </c>
      <c r="E35" s="101">
        <v>504</v>
      </c>
      <c r="F35" s="100" t="s">
        <v>10</v>
      </c>
      <c r="G35" s="102"/>
      <c r="H35" s="63"/>
      <c r="I35" s="103"/>
      <c r="J35" s="104"/>
      <c r="K35" s="96">
        <v>152200</v>
      </c>
      <c r="L35" s="96">
        <v>0</v>
      </c>
      <c r="M35" s="97">
        <v>0</v>
      </c>
      <c r="N35" s="105">
        <v>162300</v>
      </c>
      <c r="O35" s="106">
        <f t="shared" si="1"/>
        <v>162300</v>
      </c>
      <c r="P35" s="106"/>
    </row>
    <row r="36" spans="1:16" s="85" customFormat="1" x14ac:dyDescent="0.25">
      <c r="A36" s="99" t="s">
        <v>205</v>
      </c>
      <c r="B36" s="99"/>
      <c r="C36" s="100">
        <v>49.12</v>
      </c>
      <c r="D36" s="101">
        <v>4</v>
      </c>
      <c r="E36" s="101">
        <v>601</v>
      </c>
      <c r="F36" s="100" t="s">
        <v>10</v>
      </c>
      <c r="G36" s="102"/>
      <c r="H36" s="63"/>
      <c r="I36" s="103"/>
      <c r="J36" s="104"/>
      <c r="K36" s="96">
        <v>152200</v>
      </c>
      <c r="L36" s="96">
        <v>0</v>
      </c>
      <c r="M36" s="97">
        <v>0</v>
      </c>
      <c r="N36" s="105">
        <v>162300</v>
      </c>
      <c r="O36" s="106">
        <f t="shared" si="1"/>
        <v>162300</v>
      </c>
      <c r="P36" s="106"/>
    </row>
    <row r="37" spans="1:16" s="85" customFormat="1" x14ac:dyDescent="0.25">
      <c r="A37" s="99" t="s">
        <v>173</v>
      </c>
      <c r="B37" s="99" t="s">
        <v>154</v>
      </c>
      <c r="C37" s="100">
        <v>48.75</v>
      </c>
      <c r="D37" s="101">
        <v>1</v>
      </c>
      <c r="E37" s="101">
        <v>603</v>
      </c>
      <c r="F37" s="100" t="s">
        <v>7</v>
      </c>
      <c r="G37" s="102" t="s">
        <v>12</v>
      </c>
      <c r="H37" s="63" t="s">
        <v>13</v>
      </c>
      <c r="I37" s="103">
        <v>138500</v>
      </c>
      <c r="J37" s="104">
        <v>43595</v>
      </c>
      <c r="K37" s="96">
        <v>151200</v>
      </c>
      <c r="L37" s="96">
        <v>127211.27</v>
      </c>
      <c r="M37" s="97">
        <v>11606.659999999994</v>
      </c>
      <c r="N37" s="105"/>
      <c r="O37" s="106">
        <f t="shared" si="1"/>
        <v>138817.93</v>
      </c>
      <c r="P37" s="106"/>
    </row>
    <row r="38" spans="1:16" s="85" customFormat="1" x14ac:dyDescent="0.25">
      <c r="A38" s="99" t="s">
        <v>206</v>
      </c>
      <c r="B38" s="99"/>
      <c r="C38" s="100">
        <v>49.12</v>
      </c>
      <c r="D38" s="101">
        <v>2</v>
      </c>
      <c r="E38" s="101">
        <v>604</v>
      </c>
      <c r="F38" s="100" t="s">
        <v>10</v>
      </c>
      <c r="G38" s="102"/>
      <c r="H38" s="63"/>
      <c r="I38" s="103"/>
      <c r="J38" s="104"/>
      <c r="K38" s="96">
        <v>152200</v>
      </c>
      <c r="L38" s="96">
        <v>0</v>
      </c>
      <c r="M38" s="97">
        <v>0</v>
      </c>
      <c r="N38" s="105">
        <v>162300</v>
      </c>
      <c r="O38" s="106">
        <f t="shared" si="1"/>
        <v>162300</v>
      </c>
      <c r="P38" s="106"/>
    </row>
    <row r="39" spans="1:16" s="85" customFormat="1" x14ac:dyDescent="0.25">
      <c r="A39" s="99" t="s">
        <v>178</v>
      </c>
      <c r="B39" s="99" t="s">
        <v>154</v>
      </c>
      <c r="C39" s="100">
        <v>49.12</v>
      </c>
      <c r="D39" s="101">
        <v>2</v>
      </c>
      <c r="E39" s="101">
        <v>702</v>
      </c>
      <c r="F39" s="100" t="s">
        <v>7</v>
      </c>
      <c r="G39" s="102" t="s">
        <v>19</v>
      </c>
      <c r="H39" s="63" t="s">
        <v>20</v>
      </c>
      <c r="I39" s="103">
        <v>138500</v>
      </c>
      <c r="J39" s="104">
        <v>43612</v>
      </c>
      <c r="K39" s="96">
        <v>152200</v>
      </c>
      <c r="L39" s="96">
        <v>122000</v>
      </c>
      <c r="M39" s="97">
        <v>16864.13</v>
      </c>
      <c r="N39" s="105"/>
      <c r="O39" s="106">
        <f t="shared" si="1"/>
        <v>138864.13</v>
      </c>
      <c r="P39" s="106"/>
    </row>
  </sheetData>
  <autoFilter ref="A3:P39" xr:uid="{C15832A7-18F3-4F69-986D-15C61286F69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1C93-244E-430B-94C1-45945D390EDA}">
  <dimension ref="D2:J23"/>
  <sheetViews>
    <sheetView topLeftCell="A13" workbookViewId="0">
      <selection activeCell="J29" sqref="J29"/>
    </sheetView>
  </sheetViews>
  <sheetFormatPr defaultRowHeight="15" x14ac:dyDescent="0.25"/>
  <cols>
    <col min="4" max="4" width="5.85546875" bestFit="1" customWidth="1"/>
    <col min="5" max="5" width="7.85546875" bestFit="1" customWidth="1"/>
    <col min="6" max="6" width="8.140625" bestFit="1" customWidth="1"/>
    <col min="7" max="8" width="16.140625" bestFit="1" customWidth="1"/>
    <col min="9" max="10" width="17.7109375" bestFit="1" customWidth="1"/>
    <col min="11" max="11" width="13.7109375" customWidth="1"/>
  </cols>
  <sheetData>
    <row r="2" spans="4:10" ht="18.75" x14ac:dyDescent="0.3">
      <c r="G2" s="61">
        <f>SUBTOTAL(9,G4:G21)</f>
        <v>3186</v>
      </c>
      <c r="H2" s="61">
        <f t="shared" ref="H2:J2" si="0">SUBTOTAL(9,H4:H21)</f>
        <v>1063.8000000000002</v>
      </c>
      <c r="I2" s="61">
        <f t="shared" si="0"/>
        <v>12765.600000000004</v>
      </c>
      <c r="J2" s="61">
        <f t="shared" si="0"/>
        <v>15951.600000000006</v>
      </c>
    </row>
    <row r="3" spans="4:10" ht="24" x14ac:dyDescent="0.25">
      <c r="D3" s="3" t="s">
        <v>50</v>
      </c>
      <c r="E3" s="3" t="s">
        <v>51</v>
      </c>
      <c r="F3" s="4" t="s">
        <v>52</v>
      </c>
      <c r="G3" s="4" t="s">
        <v>167</v>
      </c>
      <c r="H3" s="4" t="s">
        <v>168</v>
      </c>
      <c r="I3" s="4" t="s">
        <v>169</v>
      </c>
      <c r="J3" s="4" t="s">
        <v>170</v>
      </c>
    </row>
    <row r="4" spans="4:10" x14ac:dyDescent="0.25">
      <c r="D4" s="5">
        <v>1</v>
      </c>
      <c r="E4" s="5">
        <v>304</v>
      </c>
      <c r="F4" s="1" t="s">
        <v>10</v>
      </c>
      <c r="G4" s="2">
        <v>177</v>
      </c>
      <c r="H4" s="93">
        <v>59.1</v>
      </c>
      <c r="I4" s="93">
        <f>H4*12</f>
        <v>709.2</v>
      </c>
      <c r="J4" s="93">
        <f>G4+I4</f>
        <v>886.2</v>
      </c>
    </row>
    <row r="5" spans="4:10" x14ac:dyDescent="0.25">
      <c r="D5" s="27">
        <v>2</v>
      </c>
      <c r="E5" s="5">
        <v>102</v>
      </c>
      <c r="F5" s="1" t="s">
        <v>10</v>
      </c>
      <c r="G5" s="2">
        <v>177</v>
      </c>
      <c r="H5" s="93">
        <v>59.1</v>
      </c>
      <c r="I5" s="93">
        <f t="shared" ref="I5:I21" si="1">H5*12</f>
        <v>709.2</v>
      </c>
      <c r="J5" s="93">
        <f t="shared" ref="J5:J21" si="2">G5+I5</f>
        <v>886.2</v>
      </c>
    </row>
    <row r="6" spans="4:10" x14ac:dyDescent="0.25">
      <c r="D6" s="5">
        <v>2</v>
      </c>
      <c r="E6" s="5">
        <v>201</v>
      </c>
      <c r="F6" s="1" t="s">
        <v>10</v>
      </c>
      <c r="G6" s="2">
        <v>177</v>
      </c>
      <c r="H6" s="93">
        <v>59.1</v>
      </c>
      <c r="I6" s="93">
        <f t="shared" si="1"/>
        <v>709.2</v>
      </c>
      <c r="J6" s="93">
        <f t="shared" si="2"/>
        <v>886.2</v>
      </c>
    </row>
    <row r="7" spans="4:10" x14ac:dyDescent="0.25">
      <c r="D7" s="5">
        <v>2</v>
      </c>
      <c r="E7" s="5">
        <v>304</v>
      </c>
      <c r="F7" s="1" t="s">
        <v>10</v>
      </c>
      <c r="G7" s="2">
        <v>177</v>
      </c>
      <c r="H7" s="93">
        <v>59.1</v>
      </c>
      <c r="I7" s="93">
        <f t="shared" si="1"/>
        <v>709.2</v>
      </c>
      <c r="J7" s="93">
        <f t="shared" si="2"/>
        <v>886.2</v>
      </c>
    </row>
    <row r="8" spans="4:10" x14ac:dyDescent="0.25">
      <c r="D8" s="5">
        <v>2</v>
      </c>
      <c r="E8" s="5">
        <v>401</v>
      </c>
      <c r="F8" s="1" t="s">
        <v>10</v>
      </c>
      <c r="G8" s="2">
        <v>177</v>
      </c>
      <c r="H8" s="93">
        <v>59.1</v>
      </c>
      <c r="I8" s="93">
        <f t="shared" si="1"/>
        <v>709.2</v>
      </c>
      <c r="J8" s="93">
        <f t="shared" si="2"/>
        <v>886.2</v>
      </c>
    </row>
    <row r="9" spans="4:10" x14ac:dyDescent="0.25">
      <c r="D9" s="5">
        <v>2</v>
      </c>
      <c r="E9" s="5">
        <v>501</v>
      </c>
      <c r="F9" s="1" t="s">
        <v>10</v>
      </c>
      <c r="G9" s="2">
        <v>177</v>
      </c>
      <c r="H9" s="93">
        <v>59.1</v>
      </c>
      <c r="I9" s="93">
        <f t="shared" si="1"/>
        <v>709.2</v>
      </c>
      <c r="J9" s="93">
        <f t="shared" si="2"/>
        <v>886.2</v>
      </c>
    </row>
    <row r="10" spans="4:10" x14ac:dyDescent="0.25">
      <c r="D10" s="5">
        <v>3</v>
      </c>
      <c r="E10" s="5">
        <v>201</v>
      </c>
      <c r="F10" s="1" t="s">
        <v>10</v>
      </c>
      <c r="G10" s="2">
        <v>177</v>
      </c>
      <c r="H10" s="93">
        <v>59.1</v>
      </c>
      <c r="I10" s="93">
        <f t="shared" si="1"/>
        <v>709.2</v>
      </c>
      <c r="J10" s="93">
        <f t="shared" si="2"/>
        <v>886.2</v>
      </c>
    </row>
    <row r="11" spans="4:10" x14ac:dyDescent="0.25">
      <c r="D11" s="5">
        <v>3</v>
      </c>
      <c r="E11" s="5">
        <v>303</v>
      </c>
      <c r="F11" s="1" t="s">
        <v>10</v>
      </c>
      <c r="G11" s="2">
        <v>177</v>
      </c>
      <c r="H11" s="93">
        <v>59.1</v>
      </c>
      <c r="I11" s="93">
        <f t="shared" si="1"/>
        <v>709.2</v>
      </c>
      <c r="J11" s="93">
        <f t="shared" si="2"/>
        <v>886.2</v>
      </c>
    </row>
    <row r="12" spans="4:10" x14ac:dyDescent="0.25">
      <c r="D12" s="5">
        <v>4</v>
      </c>
      <c r="E12" s="5">
        <v>204</v>
      </c>
      <c r="F12" s="1" t="s">
        <v>10</v>
      </c>
      <c r="G12" s="2">
        <v>177</v>
      </c>
      <c r="H12" s="93">
        <v>59.1</v>
      </c>
      <c r="I12" s="93">
        <f t="shared" si="1"/>
        <v>709.2</v>
      </c>
      <c r="J12" s="93">
        <f t="shared" si="2"/>
        <v>886.2</v>
      </c>
    </row>
    <row r="13" spans="4:10" x14ac:dyDescent="0.25">
      <c r="D13" s="5">
        <v>4</v>
      </c>
      <c r="E13" s="5">
        <v>302</v>
      </c>
      <c r="F13" s="1" t="s">
        <v>10</v>
      </c>
      <c r="G13" s="2">
        <v>177</v>
      </c>
      <c r="H13" s="93">
        <v>59.1</v>
      </c>
      <c r="I13" s="93">
        <f t="shared" si="1"/>
        <v>709.2</v>
      </c>
      <c r="J13" s="93">
        <f t="shared" si="2"/>
        <v>886.2</v>
      </c>
    </row>
    <row r="14" spans="4:10" x14ac:dyDescent="0.25">
      <c r="D14" s="5">
        <v>4</v>
      </c>
      <c r="E14" s="5">
        <v>303</v>
      </c>
      <c r="F14" s="1" t="s">
        <v>10</v>
      </c>
      <c r="G14" s="2">
        <v>177</v>
      </c>
      <c r="H14" s="93">
        <v>59.1</v>
      </c>
      <c r="I14" s="93">
        <f t="shared" si="1"/>
        <v>709.2</v>
      </c>
      <c r="J14" s="93">
        <f t="shared" si="2"/>
        <v>886.2</v>
      </c>
    </row>
    <row r="15" spans="4:10" x14ac:dyDescent="0.25">
      <c r="D15" s="25">
        <v>4</v>
      </c>
      <c r="E15" s="5">
        <v>501</v>
      </c>
      <c r="F15" s="1" t="s">
        <v>10</v>
      </c>
      <c r="G15" s="2">
        <v>177</v>
      </c>
      <c r="H15" s="93">
        <v>59.1</v>
      </c>
      <c r="I15" s="93">
        <f t="shared" si="1"/>
        <v>709.2</v>
      </c>
      <c r="J15" s="93">
        <f t="shared" si="2"/>
        <v>886.2</v>
      </c>
    </row>
    <row r="16" spans="4:10" x14ac:dyDescent="0.25">
      <c r="D16" s="5">
        <v>4</v>
      </c>
      <c r="E16" s="5">
        <v>503</v>
      </c>
      <c r="F16" s="1" t="s">
        <v>10</v>
      </c>
      <c r="G16" s="2">
        <v>177</v>
      </c>
      <c r="H16" s="93">
        <v>59.1</v>
      </c>
      <c r="I16" s="93">
        <f t="shared" si="1"/>
        <v>709.2</v>
      </c>
      <c r="J16" s="93">
        <f t="shared" si="2"/>
        <v>886.2</v>
      </c>
    </row>
    <row r="17" spans="4:10" x14ac:dyDescent="0.25">
      <c r="D17" s="25">
        <v>4</v>
      </c>
      <c r="E17" s="5">
        <v>601</v>
      </c>
      <c r="F17" s="1" t="s">
        <v>10</v>
      </c>
      <c r="G17" s="2">
        <v>177</v>
      </c>
      <c r="H17" s="93">
        <v>59.1</v>
      </c>
      <c r="I17" s="93">
        <f t="shared" si="1"/>
        <v>709.2</v>
      </c>
      <c r="J17" s="93">
        <f t="shared" si="2"/>
        <v>886.2</v>
      </c>
    </row>
    <row r="18" spans="4:10" x14ac:dyDescent="0.25">
      <c r="D18" s="5">
        <v>5</v>
      </c>
      <c r="E18" s="5">
        <v>103</v>
      </c>
      <c r="F18" s="1" t="s">
        <v>10</v>
      </c>
      <c r="G18" s="2">
        <v>177</v>
      </c>
      <c r="H18" s="93">
        <v>59.1</v>
      </c>
      <c r="I18" s="93">
        <f t="shared" si="1"/>
        <v>709.2</v>
      </c>
      <c r="J18" s="93">
        <f t="shared" si="2"/>
        <v>886.2</v>
      </c>
    </row>
    <row r="19" spans="4:10" x14ac:dyDescent="0.25">
      <c r="D19" s="5">
        <v>5</v>
      </c>
      <c r="E19" s="5">
        <v>304</v>
      </c>
      <c r="F19" s="1" t="s">
        <v>10</v>
      </c>
      <c r="G19" s="2">
        <v>177</v>
      </c>
      <c r="H19" s="93">
        <v>59.1</v>
      </c>
      <c r="I19" s="93">
        <f t="shared" si="1"/>
        <v>709.2</v>
      </c>
      <c r="J19" s="93">
        <f t="shared" si="2"/>
        <v>886.2</v>
      </c>
    </row>
    <row r="20" spans="4:10" x14ac:dyDescent="0.25">
      <c r="D20" s="5">
        <v>5</v>
      </c>
      <c r="E20" s="5">
        <v>504</v>
      </c>
      <c r="F20" s="1" t="s">
        <v>10</v>
      </c>
      <c r="G20" s="2">
        <v>177</v>
      </c>
      <c r="H20" s="93">
        <v>59.1</v>
      </c>
      <c r="I20" s="93">
        <f t="shared" si="1"/>
        <v>709.2</v>
      </c>
      <c r="J20" s="93">
        <f t="shared" si="2"/>
        <v>886.2</v>
      </c>
    </row>
    <row r="21" spans="4:10" x14ac:dyDescent="0.25">
      <c r="D21" s="5">
        <v>2</v>
      </c>
      <c r="E21" s="5">
        <v>604</v>
      </c>
      <c r="F21" s="1" t="s">
        <v>10</v>
      </c>
      <c r="G21" s="2">
        <v>177</v>
      </c>
      <c r="H21" s="93">
        <v>59.1</v>
      </c>
      <c r="I21" s="93">
        <f t="shared" si="1"/>
        <v>709.2</v>
      </c>
      <c r="J21" s="93">
        <f t="shared" si="2"/>
        <v>886.2</v>
      </c>
    </row>
    <row r="22" spans="4:10" x14ac:dyDescent="0.25">
      <c r="H22" s="28"/>
      <c r="I22" s="28"/>
      <c r="J22" s="28"/>
    </row>
    <row r="23" spans="4:10" x14ac:dyDescent="0.25">
      <c r="H23" s="28"/>
      <c r="I23" s="28"/>
      <c r="J23" s="2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AF7C6-3B5D-4EB8-B82C-693192B73ED1}">
  <dimension ref="B1:Q21"/>
  <sheetViews>
    <sheetView topLeftCell="E1" workbookViewId="0">
      <selection activeCell="K12" sqref="K12"/>
    </sheetView>
  </sheetViews>
  <sheetFormatPr defaultRowHeight="15" x14ac:dyDescent="0.25"/>
  <cols>
    <col min="1" max="1" width="9.140625" style="14"/>
    <col min="2" max="2" width="23" style="14" bestFit="1" customWidth="1"/>
    <col min="3" max="3" width="4.85546875" style="14" bestFit="1" customWidth="1"/>
    <col min="4" max="4" width="7" style="14" bestFit="1" customWidth="1"/>
    <col min="5" max="5" width="8.7109375" style="14" bestFit="1" customWidth="1"/>
    <col min="6" max="6" width="27.7109375" style="14" bestFit="1" customWidth="1"/>
    <col min="7" max="7" width="10" style="14" bestFit="1" customWidth="1"/>
    <col min="8" max="8" width="15.42578125" style="14" bestFit="1" customWidth="1"/>
    <col min="9" max="9" width="14.28515625" style="14" bestFit="1" customWidth="1"/>
    <col min="10" max="10" width="16.5703125" style="14" bestFit="1" customWidth="1"/>
    <col min="11" max="11" width="13.85546875" style="14" bestFit="1" customWidth="1"/>
    <col min="12" max="12" width="12.7109375" style="14" bestFit="1" customWidth="1"/>
    <col min="13" max="13" width="11.28515625" style="14" bestFit="1" customWidth="1"/>
    <col min="14" max="14" width="15.42578125" style="14" bestFit="1" customWidth="1"/>
    <col min="15" max="15" width="12.140625" style="14" bestFit="1" customWidth="1"/>
    <col min="16" max="16" width="10.7109375" style="14" bestFit="1" customWidth="1"/>
    <col min="17" max="17" width="16.85546875" style="14" bestFit="1" customWidth="1"/>
    <col min="18" max="16384" width="9.140625" style="14"/>
  </cols>
  <sheetData>
    <row r="1" spans="2:17" x14ac:dyDescent="0.25">
      <c r="H1" s="120">
        <f>SUBTOTAL(9,H3:H21)</f>
        <v>2428240</v>
      </c>
      <c r="I1" s="120">
        <f t="shared" ref="I1:N1" si="0">SUBTOTAL(9,I3:I21)</f>
        <v>715887.06</v>
      </c>
      <c r="J1" s="120">
        <f t="shared" si="0"/>
        <v>687593.60000000009</v>
      </c>
      <c r="K1" s="120">
        <f t="shared" si="0"/>
        <v>443456.38</v>
      </c>
      <c r="L1" s="120">
        <f t="shared" si="0"/>
        <v>28067.199999999997</v>
      </c>
      <c r="M1" s="120">
        <f t="shared" si="0"/>
        <v>83.160000000000011</v>
      </c>
      <c r="N1" s="120">
        <f t="shared" si="0"/>
        <v>1874889.6300000001</v>
      </c>
      <c r="O1" s="121">
        <v>43646</v>
      </c>
    </row>
    <row r="2" spans="2:17" x14ac:dyDescent="0.25">
      <c r="B2" s="56" t="s">
        <v>74</v>
      </c>
      <c r="C2" s="56" t="s">
        <v>153</v>
      </c>
      <c r="D2" s="56" t="s">
        <v>50</v>
      </c>
      <c r="E2" s="56" t="s">
        <v>51</v>
      </c>
      <c r="F2" s="56" t="s">
        <v>75</v>
      </c>
      <c r="G2" s="56" t="s">
        <v>76</v>
      </c>
      <c r="H2" s="57" t="s">
        <v>77</v>
      </c>
      <c r="I2" s="57" t="s">
        <v>78</v>
      </c>
      <c r="J2" s="57" t="s">
        <v>79</v>
      </c>
      <c r="K2" s="57" t="s">
        <v>80</v>
      </c>
      <c r="L2" s="57" t="s">
        <v>81</v>
      </c>
      <c r="M2" s="57" t="s">
        <v>82</v>
      </c>
      <c r="N2" s="57" t="s">
        <v>83</v>
      </c>
      <c r="O2" s="56" t="s">
        <v>84</v>
      </c>
      <c r="P2" s="58" t="s">
        <v>208</v>
      </c>
      <c r="Q2" s="107" t="s">
        <v>207</v>
      </c>
    </row>
    <row r="3" spans="2:17" x14ac:dyDescent="0.25">
      <c r="B3" s="62" t="s">
        <v>85</v>
      </c>
      <c r="C3" s="68" t="s">
        <v>171</v>
      </c>
      <c r="D3" s="62">
        <v>2</v>
      </c>
      <c r="E3" s="62">
        <v>103</v>
      </c>
      <c r="F3" s="62" t="s">
        <v>86</v>
      </c>
      <c r="G3" s="62" t="s">
        <v>87</v>
      </c>
      <c r="H3" s="122">
        <v>128500</v>
      </c>
      <c r="I3" s="122">
        <v>117.06</v>
      </c>
      <c r="J3" s="122">
        <v>3.32</v>
      </c>
      <c r="K3" s="122">
        <v>0.04</v>
      </c>
      <c r="L3" s="122">
        <v>0</v>
      </c>
      <c r="M3" s="122">
        <v>83.15</v>
      </c>
      <c r="N3" s="122">
        <v>5.82</v>
      </c>
      <c r="O3" s="123">
        <v>43641</v>
      </c>
      <c r="P3" s="62">
        <f>$O$1-O3</f>
        <v>5</v>
      </c>
      <c r="Q3" s="10" t="s">
        <v>209</v>
      </c>
    </row>
    <row r="4" spans="2:17" x14ac:dyDescent="0.25">
      <c r="B4" s="62" t="s">
        <v>145</v>
      </c>
      <c r="C4" s="68" t="s">
        <v>174</v>
      </c>
      <c r="D4" s="62">
        <v>5</v>
      </c>
      <c r="E4" s="62">
        <v>302</v>
      </c>
      <c r="F4" s="62" t="s">
        <v>134</v>
      </c>
      <c r="G4" s="62" t="s">
        <v>146</v>
      </c>
      <c r="H4" s="122">
        <v>127900</v>
      </c>
      <c r="I4" s="122">
        <v>98000</v>
      </c>
      <c r="J4" s="122">
        <v>102640.19</v>
      </c>
      <c r="K4" s="122">
        <v>62794.1</v>
      </c>
      <c r="L4" s="122">
        <v>4012.8</v>
      </c>
      <c r="M4" s="122">
        <v>0.01</v>
      </c>
      <c r="N4" s="122">
        <v>267447.08</v>
      </c>
      <c r="O4" s="123">
        <v>42738</v>
      </c>
      <c r="P4" s="62">
        <f t="shared" ref="P4:P21" si="1">$O$1-O4</f>
        <v>908</v>
      </c>
      <c r="Q4" s="10" t="s">
        <v>210</v>
      </c>
    </row>
    <row r="5" spans="2:17" x14ac:dyDescent="0.25">
      <c r="B5" s="62" t="s">
        <v>124</v>
      </c>
      <c r="C5" s="68" t="s">
        <v>177</v>
      </c>
      <c r="D5" s="62">
        <v>3</v>
      </c>
      <c r="E5" s="62">
        <v>301</v>
      </c>
      <c r="F5" s="62" t="s">
        <v>134</v>
      </c>
      <c r="G5" s="62" t="s">
        <v>138</v>
      </c>
      <c r="H5" s="122">
        <v>127900</v>
      </c>
      <c r="I5" s="122">
        <v>98000</v>
      </c>
      <c r="J5" s="122">
        <v>101443.53</v>
      </c>
      <c r="K5" s="122">
        <v>62419.58</v>
      </c>
      <c r="L5" s="122">
        <v>3988.87</v>
      </c>
      <c r="M5" s="122">
        <v>0</v>
      </c>
      <c r="N5" s="122">
        <v>265851.98</v>
      </c>
      <c r="O5" s="123">
        <v>42738</v>
      </c>
      <c r="P5" s="62">
        <f t="shared" si="1"/>
        <v>908</v>
      </c>
      <c r="Q5" s="10" t="s">
        <v>210</v>
      </c>
    </row>
    <row r="6" spans="2:17" x14ac:dyDescent="0.25">
      <c r="B6" s="62" t="s">
        <v>136</v>
      </c>
      <c r="C6" s="68" t="s">
        <v>180</v>
      </c>
      <c r="D6" s="62">
        <v>2</v>
      </c>
      <c r="E6" s="62">
        <v>104</v>
      </c>
      <c r="F6" s="62" t="s">
        <v>133</v>
      </c>
      <c r="G6" s="62" t="s">
        <v>137</v>
      </c>
      <c r="H6" s="122">
        <v>126000</v>
      </c>
      <c r="I6" s="122">
        <v>2950</v>
      </c>
      <c r="J6" s="122">
        <v>3089.67</v>
      </c>
      <c r="K6" s="122">
        <v>3218.82</v>
      </c>
      <c r="L6" s="122">
        <v>120.79</v>
      </c>
      <c r="M6" s="122">
        <v>0</v>
      </c>
      <c r="N6" s="122">
        <v>9379.2800000000007</v>
      </c>
      <c r="O6" s="123">
        <v>42079</v>
      </c>
      <c r="P6" s="62">
        <f t="shared" si="1"/>
        <v>1567</v>
      </c>
      <c r="Q6" s="10" t="s">
        <v>210</v>
      </c>
    </row>
    <row r="7" spans="2:17" x14ac:dyDescent="0.25">
      <c r="B7" s="62" t="s">
        <v>136</v>
      </c>
      <c r="C7" s="68" t="s">
        <v>180</v>
      </c>
      <c r="D7" s="62">
        <v>2</v>
      </c>
      <c r="E7" s="62">
        <v>104</v>
      </c>
      <c r="F7" s="62" t="s">
        <v>86</v>
      </c>
      <c r="G7" s="62" t="s">
        <v>137</v>
      </c>
      <c r="H7" s="122">
        <v>126000</v>
      </c>
      <c r="I7" s="122">
        <v>450</v>
      </c>
      <c r="J7" s="122">
        <v>471.31</v>
      </c>
      <c r="K7" s="122">
        <v>453.55</v>
      </c>
      <c r="L7" s="122">
        <v>18.43</v>
      </c>
      <c r="M7" s="122">
        <v>0</v>
      </c>
      <c r="N7" s="122">
        <v>1393.29</v>
      </c>
      <c r="O7" s="123">
        <v>42200</v>
      </c>
      <c r="P7" s="62">
        <f t="shared" si="1"/>
        <v>1446</v>
      </c>
      <c r="Q7" s="10" t="s">
        <v>210</v>
      </c>
    </row>
    <row r="8" spans="2:17" x14ac:dyDescent="0.25">
      <c r="B8" s="62" t="s">
        <v>136</v>
      </c>
      <c r="C8" s="68" t="s">
        <v>180</v>
      </c>
      <c r="D8" s="62">
        <v>2</v>
      </c>
      <c r="E8" s="62">
        <v>104</v>
      </c>
      <c r="F8" s="62" t="s">
        <v>86</v>
      </c>
      <c r="G8" s="62" t="s">
        <v>137</v>
      </c>
      <c r="H8" s="122">
        <v>126000</v>
      </c>
      <c r="I8" s="122">
        <v>450</v>
      </c>
      <c r="J8" s="122">
        <v>471.31</v>
      </c>
      <c r="K8" s="122">
        <v>444.03</v>
      </c>
      <c r="L8" s="122">
        <v>18.43</v>
      </c>
      <c r="M8" s="122">
        <v>0</v>
      </c>
      <c r="N8" s="122">
        <v>1383.77</v>
      </c>
      <c r="O8" s="123">
        <v>42233</v>
      </c>
      <c r="P8" s="62">
        <f t="shared" si="1"/>
        <v>1413</v>
      </c>
      <c r="Q8" s="10" t="s">
        <v>210</v>
      </c>
    </row>
    <row r="9" spans="2:17" x14ac:dyDescent="0.25">
      <c r="B9" s="62" t="s">
        <v>136</v>
      </c>
      <c r="C9" s="68" t="s">
        <v>180</v>
      </c>
      <c r="D9" s="62">
        <v>2</v>
      </c>
      <c r="E9" s="62">
        <v>104</v>
      </c>
      <c r="F9" s="62" t="s">
        <v>86</v>
      </c>
      <c r="G9" s="62" t="s">
        <v>137</v>
      </c>
      <c r="H9" s="122">
        <v>126000</v>
      </c>
      <c r="I9" s="122">
        <v>450</v>
      </c>
      <c r="J9" s="122">
        <v>471.31</v>
      </c>
      <c r="K9" s="122">
        <v>434.51</v>
      </c>
      <c r="L9" s="122">
        <v>18.43</v>
      </c>
      <c r="M9" s="122">
        <v>0</v>
      </c>
      <c r="N9" s="122">
        <v>1374.25</v>
      </c>
      <c r="O9" s="123">
        <v>42262</v>
      </c>
      <c r="P9" s="62">
        <f t="shared" si="1"/>
        <v>1384</v>
      </c>
      <c r="Q9" s="10" t="s">
        <v>210</v>
      </c>
    </row>
    <row r="10" spans="2:17" x14ac:dyDescent="0.25">
      <c r="B10" s="62" t="s">
        <v>136</v>
      </c>
      <c r="C10" s="68" t="s">
        <v>180</v>
      </c>
      <c r="D10" s="62">
        <v>2</v>
      </c>
      <c r="E10" s="62">
        <v>104</v>
      </c>
      <c r="F10" s="62" t="s">
        <v>86</v>
      </c>
      <c r="G10" s="62" t="s">
        <v>137</v>
      </c>
      <c r="H10" s="122">
        <v>126000</v>
      </c>
      <c r="I10" s="122">
        <v>450</v>
      </c>
      <c r="J10" s="122">
        <v>471.31</v>
      </c>
      <c r="K10" s="122">
        <v>425.3</v>
      </c>
      <c r="L10" s="122">
        <v>18.43</v>
      </c>
      <c r="M10" s="122">
        <v>0</v>
      </c>
      <c r="N10" s="122">
        <v>1365.04</v>
      </c>
      <c r="O10" s="123">
        <v>42292</v>
      </c>
      <c r="P10" s="62">
        <f t="shared" si="1"/>
        <v>1354</v>
      </c>
      <c r="Q10" s="10" t="s">
        <v>210</v>
      </c>
    </row>
    <row r="11" spans="2:17" x14ac:dyDescent="0.25">
      <c r="B11" s="62" t="s">
        <v>136</v>
      </c>
      <c r="C11" s="68" t="s">
        <v>180</v>
      </c>
      <c r="D11" s="62">
        <v>2</v>
      </c>
      <c r="E11" s="62">
        <v>104</v>
      </c>
      <c r="F11" s="62" t="s">
        <v>86</v>
      </c>
      <c r="G11" s="62" t="s">
        <v>137</v>
      </c>
      <c r="H11" s="122">
        <v>126000</v>
      </c>
      <c r="I11" s="122">
        <v>450</v>
      </c>
      <c r="J11" s="122">
        <v>471.31</v>
      </c>
      <c r="K11" s="122">
        <v>415.78</v>
      </c>
      <c r="L11" s="122">
        <v>18.43</v>
      </c>
      <c r="M11" s="122">
        <v>0</v>
      </c>
      <c r="N11" s="122">
        <v>1355.52</v>
      </c>
      <c r="O11" s="123">
        <v>42324</v>
      </c>
      <c r="P11" s="62">
        <f t="shared" si="1"/>
        <v>1322</v>
      </c>
      <c r="Q11" s="10" t="s">
        <v>210</v>
      </c>
    </row>
    <row r="12" spans="2:17" x14ac:dyDescent="0.25">
      <c r="B12" s="62" t="s">
        <v>136</v>
      </c>
      <c r="C12" s="68" t="s">
        <v>180</v>
      </c>
      <c r="D12" s="62">
        <v>2</v>
      </c>
      <c r="E12" s="62">
        <v>104</v>
      </c>
      <c r="F12" s="62" t="s">
        <v>134</v>
      </c>
      <c r="G12" s="62" t="s">
        <v>137</v>
      </c>
      <c r="H12" s="122">
        <v>126000</v>
      </c>
      <c r="I12" s="122">
        <v>98000</v>
      </c>
      <c r="J12" s="122">
        <v>102640.19</v>
      </c>
      <c r="K12" s="122">
        <v>62794.1</v>
      </c>
      <c r="L12" s="122">
        <v>4012.8</v>
      </c>
      <c r="M12" s="122">
        <v>0</v>
      </c>
      <c r="N12" s="122">
        <v>267447.09000000003</v>
      </c>
      <c r="O12" s="123">
        <v>42738</v>
      </c>
      <c r="P12" s="62">
        <f t="shared" si="1"/>
        <v>908</v>
      </c>
      <c r="Q12" s="10" t="s">
        <v>210</v>
      </c>
    </row>
    <row r="13" spans="2:17" x14ac:dyDescent="0.25">
      <c r="B13" s="62" t="s">
        <v>122</v>
      </c>
      <c r="C13" s="68" t="s">
        <v>184</v>
      </c>
      <c r="D13" s="62">
        <v>1</v>
      </c>
      <c r="E13" s="62">
        <v>204</v>
      </c>
      <c r="F13" s="62" t="s">
        <v>134</v>
      </c>
      <c r="G13" s="62" t="s">
        <v>131</v>
      </c>
      <c r="H13" s="122">
        <v>138500</v>
      </c>
      <c r="I13" s="122">
        <v>103000</v>
      </c>
      <c r="J13" s="122">
        <v>91013.32</v>
      </c>
      <c r="K13" s="122">
        <v>60720.1</v>
      </c>
      <c r="L13" s="122">
        <v>3880.27</v>
      </c>
      <c r="M13" s="122">
        <v>0</v>
      </c>
      <c r="N13" s="122">
        <v>258613.69</v>
      </c>
      <c r="O13" s="123">
        <v>42738</v>
      </c>
      <c r="P13" s="62">
        <f t="shared" si="1"/>
        <v>908</v>
      </c>
      <c r="Q13" s="10" t="s">
        <v>210</v>
      </c>
    </row>
    <row r="14" spans="2:17" x14ac:dyDescent="0.25">
      <c r="B14" s="62" t="s">
        <v>105</v>
      </c>
      <c r="C14" s="68" t="s">
        <v>186</v>
      </c>
      <c r="D14" s="62">
        <v>4</v>
      </c>
      <c r="E14" s="62">
        <v>2</v>
      </c>
      <c r="F14" s="62" t="s">
        <v>134</v>
      </c>
      <c r="G14" s="62" t="s">
        <v>140</v>
      </c>
      <c r="H14" s="122">
        <v>130000</v>
      </c>
      <c r="I14" s="122">
        <v>112000</v>
      </c>
      <c r="J14" s="122">
        <v>74557.37</v>
      </c>
      <c r="K14" s="122">
        <v>58386.62</v>
      </c>
      <c r="L14" s="122">
        <v>3731.15</v>
      </c>
      <c r="M14" s="122">
        <v>0</v>
      </c>
      <c r="N14" s="122">
        <v>248675.14</v>
      </c>
      <c r="O14" s="123">
        <v>42738</v>
      </c>
      <c r="P14" s="62">
        <f t="shared" si="1"/>
        <v>908</v>
      </c>
      <c r="Q14" s="10" t="s">
        <v>210</v>
      </c>
    </row>
    <row r="15" spans="2:17" x14ac:dyDescent="0.25">
      <c r="B15" s="62" t="s">
        <v>129</v>
      </c>
      <c r="C15" s="68" t="s">
        <v>187</v>
      </c>
      <c r="D15" s="62">
        <v>5</v>
      </c>
      <c r="E15" s="62">
        <v>503</v>
      </c>
      <c r="F15" s="62" t="s">
        <v>86</v>
      </c>
      <c r="G15" s="62" t="s">
        <v>150</v>
      </c>
      <c r="H15" s="122">
        <v>128900</v>
      </c>
      <c r="I15" s="122">
        <v>530</v>
      </c>
      <c r="J15" s="122">
        <v>548.63</v>
      </c>
      <c r="K15" s="122">
        <v>563.71</v>
      </c>
      <c r="L15" s="122">
        <v>21.57</v>
      </c>
      <c r="M15" s="122">
        <v>0</v>
      </c>
      <c r="N15" s="122">
        <v>1663.91</v>
      </c>
      <c r="O15" s="123">
        <v>42109</v>
      </c>
      <c r="P15" s="62">
        <f t="shared" si="1"/>
        <v>1537</v>
      </c>
      <c r="Q15" s="10" t="s">
        <v>210</v>
      </c>
    </row>
    <row r="16" spans="2:17" x14ac:dyDescent="0.25">
      <c r="B16" s="62" t="s">
        <v>129</v>
      </c>
      <c r="C16" s="68" t="s">
        <v>187</v>
      </c>
      <c r="D16" s="62">
        <v>5</v>
      </c>
      <c r="E16" s="62">
        <v>503</v>
      </c>
      <c r="F16" s="62" t="s">
        <v>133</v>
      </c>
      <c r="G16" s="62" t="s">
        <v>150</v>
      </c>
      <c r="H16" s="122">
        <v>128900</v>
      </c>
      <c r="I16" s="122">
        <v>3450</v>
      </c>
      <c r="J16" s="122">
        <v>3571.22</v>
      </c>
      <c r="K16" s="122">
        <v>3645.99</v>
      </c>
      <c r="L16" s="122">
        <v>140.41999999999999</v>
      </c>
      <c r="M16" s="122">
        <v>0</v>
      </c>
      <c r="N16" s="122">
        <v>10807.63</v>
      </c>
      <c r="O16" s="123">
        <v>42121</v>
      </c>
      <c r="P16" s="62">
        <f t="shared" si="1"/>
        <v>1525</v>
      </c>
      <c r="Q16" s="10" t="s">
        <v>210</v>
      </c>
    </row>
    <row r="17" spans="2:17" x14ac:dyDescent="0.25">
      <c r="B17" s="62" t="s">
        <v>129</v>
      </c>
      <c r="C17" s="68" t="s">
        <v>187</v>
      </c>
      <c r="D17" s="62">
        <v>5</v>
      </c>
      <c r="E17" s="62">
        <v>503</v>
      </c>
      <c r="F17" s="62" t="s">
        <v>86</v>
      </c>
      <c r="G17" s="62" t="s">
        <v>150</v>
      </c>
      <c r="H17" s="122">
        <v>128900</v>
      </c>
      <c r="I17" s="122">
        <v>530</v>
      </c>
      <c r="J17" s="122">
        <v>548.63</v>
      </c>
      <c r="K17" s="122">
        <v>519.85</v>
      </c>
      <c r="L17" s="122">
        <v>21.57</v>
      </c>
      <c r="M17" s="122">
        <v>0</v>
      </c>
      <c r="N17" s="122">
        <v>1620.05</v>
      </c>
      <c r="O17" s="123">
        <v>42233</v>
      </c>
      <c r="P17" s="62">
        <f t="shared" si="1"/>
        <v>1413</v>
      </c>
      <c r="Q17" s="10" t="s">
        <v>210</v>
      </c>
    </row>
    <row r="18" spans="2:17" x14ac:dyDescent="0.25">
      <c r="B18" s="62" t="s">
        <v>129</v>
      </c>
      <c r="C18" s="68" t="s">
        <v>187</v>
      </c>
      <c r="D18" s="62">
        <v>5</v>
      </c>
      <c r="E18" s="62">
        <v>503</v>
      </c>
      <c r="F18" s="62" t="s">
        <v>86</v>
      </c>
      <c r="G18" s="62" t="s">
        <v>150</v>
      </c>
      <c r="H18" s="122">
        <v>128900</v>
      </c>
      <c r="I18" s="122">
        <v>530</v>
      </c>
      <c r="J18" s="122">
        <v>548.63</v>
      </c>
      <c r="K18" s="122">
        <v>508.7</v>
      </c>
      <c r="L18" s="122">
        <v>21.57</v>
      </c>
      <c r="M18" s="122">
        <v>0</v>
      </c>
      <c r="N18" s="122">
        <v>1608.9</v>
      </c>
      <c r="O18" s="123">
        <v>42262</v>
      </c>
      <c r="P18" s="62">
        <f t="shared" si="1"/>
        <v>1384</v>
      </c>
      <c r="Q18" s="10" t="s">
        <v>210</v>
      </c>
    </row>
    <row r="19" spans="2:17" x14ac:dyDescent="0.25">
      <c r="B19" s="62" t="s">
        <v>129</v>
      </c>
      <c r="C19" s="68" t="s">
        <v>187</v>
      </c>
      <c r="D19" s="62">
        <v>5</v>
      </c>
      <c r="E19" s="62">
        <v>503</v>
      </c>
      <c r="F19" s="62" t="s">
        <v>86</v>
      </c>
      <c r="G19" s="62" t="s">
        <v>150</v>
      </c>
      <c r="H19" s="122">
        <v>128900</v>
      </c>
      <c r="I19" s="122">
        <v>530</v>
      </c>
      <c r="J19" s="122">
        <v>548.63</v>
      </c>
      <c r="K19" s="122">
        <v>497.92</v>
      </c>
      <c r="L19" s="122">
        <v>21.57</v>
      </c>
      <c r="M19" s="122">
        <v>0</v>
      </c>
      <c r="N19" s="122">
        <v>1598.12</v>
      </c>
      <c r="O19" s="123">
        <v>42292</v>
      </c>
      <c r="P19" s="62">
        <f t="shared" si="1"/>
        <v>1354</v>
      </c>
      <c r="Q19" s="10" t="s">
        <v>210</v>
      </c>
    </row>
    <row r="20" spans="2:17" x14ac:dyDescent="0.25">
      <c r="B20" s="62" t="s">
        <v>129</v>
      </c>
      <c r="C20" s="68" t="s">
        <v>187</v>
      </c>
      <c r="D20" s="62">
        <v>5</v>
      </c>
      <c r="E20" s="62">
        <v>503</v>
      </c>
      <c r="F20" s="62" t="s">
        <v>134</v>
      </c>
      <c r="G20" s="62" t="s">
        <v>150</v>
      </c>
      <c r="H20" s="122">
        <v>128900</v>
      </c>
      <c r="I20" s="122">
        <v>98000</v>
      </c>
      <c r="J20" s="122">
        <v>101443.53</v>
      </c>
      <c r="K20" s="122">
        <v>62419.58</v>
      </c>
      <c r="L20" s="122">
        <v>3988.87</v>
      </c>
      <c r="M20" s="122">
        <v>0</v>
      </c>
      <c r="N20" s="122">
        <v>265851.98</v>
      </c>
      <c r="O20" s="123">
        <v>42738</v>
      </c>
      <c r="P20" s="62">
        <f t="shared" si="1"/>
        <v>908</v>
      </c>
      <c r="Q20" s="10" t="s">
        <v>210</v>
      </c>
    </row>
    <row r="21" spans="2:17" x14ac:dyDescent="0.25">
      <c r="B21" s="62" t="s">
        <v>127</v>
      </c>
      <c r="C21" s="68" t="s">
        <v>188</v>
      </c>
      <c r="D21" s="62">
        <v>5</v>
      </c>
      <c r="E21" s="62">
        <v>1</v>
      </c>
      <c r="F21" s="62" t="s">
        <v>134</v>
      </c>
      <c r="G21" s="62" t="s">
        <v>142</v>
      </c>
      <c r="H21" s="122">
        <v>120040</v>
      </c>
      <c r="I21" s="122">
        <v>98000</v>
      </c>
      <c r="J21" s="122">
        <v>102640.19</v>
      </c>
      <c r="K21" s="122">
        <v>62794.1</v>
      </c>
      <c r="L21" s="122">
        <v>4012.8</v>
      </c>
      <c r="M21" s="122">
        <v>0</v>
      </c>
      <c r="N21" s="122">
        <v>267447.09000000003</v>
      </c>
      <c r="O21" s="123">
        <v>42738</v>
      </c>
      <c r="P21" s="62">
        <f t="shared" si="1"/>
        <v>908</v>
      </c>
      <c r="Q21" s="10" t="s">
        <v>210</v>
      </c>
    </row>
  </sheetData>
  <autoFilter ref="B2:P2" xr:uid="{6CD5FB58-DD86-4CD9-A860-6256752E84A1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7CC9-23E7-4582-ACDE-BE83FEEB3B9B}">
  <dimension ref="A2:F10"/>
  <sheetViews>
    <sheetView workbookViewId="0">
      <selection activeCell="J17" sqref="J17"/>
    </sheetView>
  </sheetViews>
  <sheetFormatPr defaultRowHeight="15" x14ac:dyDescent="0.25"/>
  <cols>
    <col min="2" max="2" width="23.42578125" bestFit="1" customWidth="1"/>
    <col min="3" max="3" width="7" bestFit="1" customWidth="1"/>
    <col min="5" max="6" width="21.28515625" bestFit="1" customWidth="1"/>
  </cols>
  <sheetData>
    <row r="2" spans="1:6" ht="18.75" x14ac:dyDescent="0.3">
      <c r="E2" s="61">
        <f>SUBTOTAL(9,E4:E10)</f>
        <v>1874883.8099999998</v>
      </c>
      <c r="F2" s="61">
        <f>SUBTOTAL(9,F4:F10)</f>
        <v>1874883.8099999998</v>
      </c>
    </row>
    <row r="3" spans="1:6" x14ac:dyDescent="0.25">
      <c r="A3" s="108" t="s">
        <v>153</v>
      </c>
      <c r="B3" s="108" t="s">
        <v>58</v>
      </c>
      <c r="C3" s="108" t="s">
        <v>50</v>
      </c>
      <c r="D3" s="108" t="s">
        <v>51</v>
      </c>
      <c r="E3" s="108" t="s">
        <v>210</v>
      </c>
      <c r="F3" s="108" t="s">
        <v>211</v>
      </c>
    </row>
    <row r="4" spans="1:6" x14ac:dyDescent="0.25">
      <c r="A4" s="10" t="str">
        <f>C4&amp;" "&amp;D4</f>
        <v>5 302</v>
      </c>
      <c r="B4" s="10" t="s">
        <v>145</v>
      </c>
      <c r="C4" s="10">
        <v>5</v>
      </c>
      <c r="D4" s="10">
        <v>302</v>
      </c>
      <c r="E4" s="89">
        <v>267447.08</v>
      </c>
      <c r="F4" s="89">
        <v>267447.08</v>
      </c>
    </row>
    <row r="5" spans="1:6" x14ac:dyDescent="0.25">
      <c r="A5" s="10" t="str">
        <f t="shared" ref="A5:A10" si="0">C5&amp;" "&amp;D5</f>
        <v>3 301</v>
      </c>
      <c r="B5" s="10" t="s">
        <v>124</v>
      </c>
      <c r="C5" s="10">
        <v>3</v>
      </c>
      <c r="D5" s="10">
        <v>301</v>
      </c>
      <c r="E5" s="89">
        <v>265851.98</v>
      </c>
      <c r="F5" s="89">
        <v>265851.98</v>
      </c>
    </row>
    <row r="6" spans="1:6" x14ac:dyDescent="0.25">
      <c r="A6" s="10" t="str">
        <f t="shared" si="0"/>
        <v>2 104</v>
      </c>
      <c r="B6" s="10" t="s">
        <v>136</v>
      </c>
      <c r="C6" s="10">
        <v>2</v>
      </c>
      <c r="D6" s="10">
        <v>104</v>
      </c>
      <c r="E6" s="89">
        <v>283698.24000000005</v>
      </c>
      <c r="F6" s="89">
        <v>283698.24000000005</v>
      </c>
    </row>
    <row r="7" spans="1:6" x14ac:dyDescent="0.25">
      <c r="A7" s="10" t="str">
        <f t="shared" si="0"/>
        <v>1 204</v>
      </c>
      <c r="B7" s="10" t="s">
        <v>122</v>
      </c>
      <c r="C7" s="10">
        <v>1</v>
      </c>
      <c r="D7" s="10">
        <v>204</v>
      </c>
      <c r="E7" s="89">
        <v>258613.69</v>
      </c>
      <c r="F7" s="89">
        <v>258613.69</v>
      </c>
    </row>
    <row r="8" spans="1:6" x14ac:dyDescent="0.25">
      <c r="A8" s="10" t="str">
        <f t="shared" si="0"/>
        <v>4 2</v>
      </c>
      <c r="B8" s="10" t="s">
        <v>105</v>
      </c>
      <c r="C8" s="10">
        <v>4</v>
      </c>
      <c r="D8" s="10">
        <v>2</v>
      </c>
      <c r="E8" s="89">
        <v>248675.14</v>
      </c>
      <c r="F8" s="89">
        <v>248675.14</v>
      </c>
    </row>
    <row r="9" spans="1:6" x14ac:dyDescent="0.25">
      <c r="A9" s="10" t="str">
        <f t="shared" si="0"/>
        <v>5 503</v>
      </c>
      <c r="B9" s="10" t="s">
        <v>129</v>
      </c>
      <c r="C9" s="10">
        <v>5</v>
      </c>
      <c r="D9" s="10">
        <v>503</v>
      </c>
      <c r="E9" s="89">
        <v>283150.58999999997</v>
      </c>
      <c r="F9" s="89">
        <v>283150.58999999997</v>
      </c>
    </row>
    <row r="10" spans="1:6" x14ac:dyDescent="0.25">
      <c r="A10" s="10" t="str">
        <f t="shared" si="0"/>
        <v>5 1</v>
      </c>
      <c r="B10" s="10" t="s">
        <v>127</v>
      </c>
      <c r="C10" s="10">
        <v>5</v>
      </c>
      <c r="D10" s="10">
        <v>1</v>
      </c>
      <c r="E10" s="89">
        <v>267447.09000000003</v>
      </c>
      <c r="F10" s="89">
        <v>267447.09000000003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484C-5C96-43CC-AE5F-CB3FEE803035}">
  <dimension ref="B1:P462"/>
  <sheetViews>
    <sheetView workbookViewId="0">
      <selection activeCell="G18" sqref="G18"/>
    </sheetView>
  </sheetViews>
  <sheetFormatPr defaultRowHeight="15" x14ac:dyDescent="0.25"/>
  <cols>
    <col min="2" max="2" width="23" bestFit="1" customWidth="1"/>
    <col min="3" max="3" width="8.85546875" bestFit="1" customWidth="1"/>
    <col min="4" max="4" width="16.42578125" style="14" customWidth="1"/>
    <col min="5" max="5" width="16.42578125" customWidth="1"/>
    <col min="6" max="6" width="27.7109375" bestFit="1" customWidth="1"/>
    <col min="7" max="7" width="10" bestFit="1" customWidth="1"/>
    <col min="8" max="8" width="22.85546875" bestFit="1" customWidth="1"/>
    <col min="9" max="9" width="21.28515625" bestFit="1" customWidth="1"/>
    <col min="10" max="11" width="19.140625" bestFit="1" customWidth="1"/>
    <col min="12" max="12" width="17.7109375" bestFit="1" customWidth="1"/>
    <col min="13" max="14" width="21.28515625" bestFit="1" customWidth="1"/>
    <col min="15" max="15" width="12.140625" bestFit="1" customWidth="1"/>
    <col min="16" max="16" width="10.7109375" bestFit="1" customWidth="1"/>
  </cols>
  <sheetData>
    <row r="1" spans="2:16" ht="18.75" x14ac:dyDescent="0.3">
      <c r="H1" s="61">
        <f>SUBTOTAL(9,H3:H462)</f>
        <v>60110340</v>
      </c>
      <c r="I1" s="61">
        <f t="shared" ref="I1:N1" si="0">SUBTOTAL(9,I3:I462)</f>
        <v>2084239.9999999935</v>
      </c>
      <c r="J1" s="61">
        <f t="shared" si="0"/>
        <v>701678.78000000073</v>
      </c>
      <c r="K1" s="61">
        <f t="shared" si="0"/>
        <v>444088.91</v>
      </c>
      <c r="L1" s="61">
        <f t="shared" si="0"/>
        <v>29226.820000000003</v>
      </c>
      <c r="M1" s="61">
        <f t="shared" si="0"/>
        <v>1068876.67</v>
      </c>
      <c r="N1" s="61">
        <f t="shared" si="0"/>
        <v>2189203.4000000022</v>
      </c>
    </row>
    <row r="2" spans="2:16" x14ac:dyDescent="0.25">
      <c r="B2" s="56" t="s">
        <v>74</v>
      </c>
      <c r="C2" s="56" t="s">
        <v>153</v>
      </c>
      <c r="D2" s="56" t="s">
        <v>50</v>
      </c>
      <c r="E2" s="56" t="s">
        <v>51</v>
      </c>
      <c r="F2" s="56" t="s">
        <v>75</v>
      </c>
      <c r="G2" s="56" t="s">
        <v>76</v>
      </c>
      <c r="H2" s="57" t="s">
        <v>77</v>
      </c>
      <c r="I2" s="57" t="s">
        <v>78</v>
      </c>
      <c r="J2" s="57" t="s">
        <v>79</v>
      </c>
      <c r="K2" s="57" t="s">
        <v>80</v>
      </c>
      <c r="L2" s="57" t="s">
        <v>81</v>
      </c>
      <c r="M2" s="57" t="s">
        <v>82</v>
      </c>
      <c r="N2" s="57" t="s">
        <v>83</v>
      </c>
      <c r="O2" s="56" t="s">
        <v>84</v>
      </c>
      <c r="P2" s="58" t="s">
        <v>130</v>
      </c>
    </row>
    <row r="3" spans="2:16" x14ac:dyDescent="0.25">
      <c r="B3" s="59" t="s">
        <v>85</v>
      </c>
      <c r="C3" s="68" t="s">
        <v>171</v>
      </c>
      <c r="D3" s="62">
        <v>2</v>
      </c>
      <c r="E3" s="62">
        <v>103</v>
      </c>
      <c r="F3" s="59" t="s">
        <v>86</v>
      </c>
      <c r="G3" s="59" t="s">
        <v>87</v>
      </c>
      <c r="H3" s="60">
        <v>128500</v>
      </c>
      <c r="I3" s="60">
        <v>117.06</v>
      </c>
      <c r="J3" s="60">
        <v>3.32</v>
      </c>
      <c r="K3" s="60">
        <v>0.04</v>
      </c>
      <c r="L3" s="60">
        <v>0</v>
      </c>
      <c r="M3" s="60">
        <v>83.15</v>
      </c>
      <c r="N3" s="60">
        <v>5.82</v>
      </c>
      <c r="O3" s="75">
        <v>43641</v>
      </c>
      <c r="P3" s="59" t="s">
        <v>132</v>
      </c>
    </row>
    <row r="4" spans="2:16" x14ac:dyDescent="0.25">
      <c r="B4" s="59" t="s">
        <v>85</v>
      </c>
      <c r="C4" s="68" t="s">
        <v>171</v>
      </c>
      <c r="D4" s="62">
        <v>2</v>
      </c>
      <c r="E4" s="62">
        <v>103</v>
      </c>
      <c r="F4" s="59" t="s">
        <v>86</v>
      </c>
      <c r="G4" s="59" t="s">
        <v>87</v>
      </c>
      <c r="H4" s="60">
        <v>128500</v>
      </c>
      <c r="I4" s="60">
        <v>117.07</v>
      </c>
      <c r="J4" s="60">
        <v>3.32</v>
      </c>
      <c r="K4" s="60">
        <v>0.24</v>
      </c>
      <c r="L4" s="60">
        <v>2.41</v>
      </c>
      <c r="M4" s="60">
        <v>0</v>
      </c>
      <c r="N4" s="60">
        <v>123.04</v>
      </c>
      <c r="O4" s="75">
        <v>43671</v>
      </c>
      <c r="P4" s="59" t="s">
        <v>132</v>
      </c>
    </row>
    <row r="5" spans="2:16" x14ac:dyDescent="0.25">
      <c r="B5" s="59" t="s">
        <v>85</v>
      </c>
      <c r="C5" s="68" t="s">
        <v>171</v>
      </c>
      <c r="D5" s="62">
        <v>2</v>
      </c>
      <c r="E5" s="62">
        <v>103</v>
      </c>
      <c r="F5" s="59" t="s">
        <v>88</v>
      </c>
      <c r="G5" s="59" t="s">
        <v>87</v>
      </c>
      <c r="H5" s="60">
        <v>128500</v>
      </c>
      <c r="I5" s="60">
        <v>122134</v>
      </c>
      <c r="J5" s="60">
        <v>0</v>
      </c>
      <c r="K5" s="60">
        <v>0</v>
      </c>
      <c r="L5" s="60">
        <v>0</v>
      </c>
      <c r="M5" s="60">
        <v>122134</v>
      </c>
      <c r="N5" s="60">
        <v>0</v>
      </c>
      <c r="O5" s="75">
        <v>43703</v>
      </c>
      <c r="P5" s="59" t="s">
        <v>132</v>
      </c>
    </row>
    <row r="6" spans="2:16" x14ac:dyDescent="0.25">
      <c r="B6" s="59" t="s">
        <v>85</v>
      </c>
      <c r="C6" s="68" t="s">
        <v>171</v>
      </c>
      <c r="D6" s="62">
        <v>2</v>
      </c>
      <c r="E6" s="62">
        <v>103</v>
      </c>
      <c r="F6" s="59" t="s">
        <v>89</v>
      </c>
      <c r="G6" s="59" t="s">
        <v>87</v>
      </c>
      <c r="H6" s="60">
        <v>128500</v>
      </c>
      <c r="I6" s="60">
        <v>5780.66</v>
      </c>
      <c r="J6" s="60">
        <v>0</v>
      </c>
      <c r="K6" s="60">
        <v>0</v>
      </c>
      <c r="L6" s="60">
        <v>0</v>
      </c>
      <c r="M6" s="60">
        <v>5780.66</v>
      </c>
      <c r="N6" s="60">
        <v>0</v>
      </c>
      <c r="O6" s="75">
        <v>43703</v>
      </c>
      <c r="P6" s="59" t="s">
        <v>132</v>
      </c>
    </row>
    <row r="7" spans="2:16" x14ac:dyDescent="0.25">
      <c r="B7" s="59" t="s">
        <v>85</v>
      </c>
      <c r="C7" s="68" t="s">
        <v>171</v>
      </c>
      <c r="D7" s="62">
        <v>2</v>
      </c>
      <c r="E7" s="62">
        <v>103</v>
      </c>
      <c r="F7" s="59" t="s">
        <v>86</v>
      </c>
      <c r="G7" s="59" t="s">
        <v>87</v>
      </c>
      <c r="H7" s="60">
        <v>128500</v>
      </c>
      <c r="I7" s="60">
        <v>117.07</v>
      </c>
      <c r="J7" s="60">
        <v>3.32</v>
      </c>
      <c r="K7" s="60">
        <v>0</v>
      </c>
      <c r="L7" s="60">
        <v>0</v>
      </c>
      <c r="M7" s="60">
        <v>0</v>
      </c>
      <c r="N7" s="60">
        <v>120.39</v>
      </c>
      <c r="O7" s="75">
        <v>43703</v>
      </c>
      <c r="P7" s="59" t="s">
        <v>132</v>
      </c>
    </row>
    <row r="8" spans="2:16" x14ac:dyDescent="0.25">
      <c r="B8" s="59" t="s">
        <v>85</v>
      </c>
      <c r="C8" s="68" t="s">
        <v>171</v>
      </c>
      <c r="D8" s="62">
        <v>2</v>
      </c>
      <c r="E8" s="62">
        <v>103</v>
      </c>
      <c r="F8" s="59" t="s">
        <v>86</v>
      </c>
      <c r="G8" s="59" t="s">
        <v>87</v>
      </c>
      <c r="H8" s="60">
        <v>128500</v>
      </c>
      <c r="I8" s="60">
        <v>117.07</v>
      </c>
      <c r="J8" s="60">
        <v>3.32</v>
      </c>
      <c r="K8" s="60">
        <v>0</v>
      </c>
      <c r="L8" s="60">
        <v>0</v>
      </c>
      <c r="M8" s="60">
        <v>0</v>
      </c>
      <c r="N8" s="60">
        <v>120.39</v>
      </c>
      <c r="O8" s="75">
        <v>43733</v>
      </c>
      <c r="P8" s="59" t="s">
        <v>132</v>
      </c>
    </row>
    <row r="9" spans="2:16" x14ac:dyDescent="0.25">
      <c r="B9" s="59" t="s">
        <v>85</v>
      </c>
      <c r="C9" s="68" t="s">
        <v>171</v>
      </c>
      <c r="D9" s="62">
        <v>2</v>
      </c>
      <c r="E9" s="62">
        <v>103</v>
      </c>
      <c r="F9" s="59" t="s">
        <v>86</v>
      </c>
      <c r="G9" s="59" t="s">
        <v>87</v>
      </c>
      <c r="H9" s="60">
        <v>128500</v>
      </c>
      <c r="I9" s="60">
        <v>117.07</v>
      </c>
      <c r="J9" s="60">
        <v>3.32</v>
      </c>
      <c r="K9" s="60">
        <v>0</v>
      </c>
      <c r="L9" s="60">
        <v>0</v>
      </c>
      <c r="M9" s="60">
        <v>0</v>
      </c>
      <c r="N9" s="60">
        <v>120.39</v>
      </c>
      <c r="O9" s="75">
        <v>43763</v>
      </c>
      <c r="P9" s="59" t="s">
        <v>132</v>
      </c>
    </row>
    <row r="10" spans="2:16" x14ac:dyDescent="0.25">
      <c r="B10" s="59" t="s">
        <v>90</v>
      </c>
      <c r="C10" s="68" t="s">
        <v>172</v>
      </c>
      <c r="D10" s="62">
        <v>4</v>
      </c>
      <c r="E10" s="62">
        <v>304</v>
      </c>
      <c r="F10" s="59" t="s">
        <v>89</v>
      </c>
      <c r="G10" s="59" t="s">
        <v>91</v>
      </c>
      <c r="H10" s="60">
        <v>134000</v>
      </c>
      <c r="I10" s="60">
        <v>3838</v>
      </c>
      <c r="J10" s="60">
        <v>0</v>
      </c>
      <c r="K10" s="60">
        <v>0</v>
      </c>
      <c r="L10" s="60">
        <v>0</v>
      </c>
      <c r="M10" s="60">
        <v>0</v>
      </c>
      <c r="N10" s="60">
        <v>3838</v>
      </c>
      <c r="O10" s="75">
        <v>43703</v>
      </c>
      <c r="P10" s="59" t="s">
        <v>132</v>
      </c>
    </row>
    <row r="11" spans="2:16" x14ac:dyDescent="0.25">
      <c r="B11" s="59" t="s">
        <v>90</v>
      </c>
      <c r="C11" s="68" t="s">
        <v>172</v>
      </c>
      <c r="D11" s="62">
        <v>4</v>
      </c>
      <c r="E11" s="62">
        <v>304</v>
      </c>
      <c r="F11" s="59" t="s">
        <v>88</v>
      </c>
      <c r="G11" s="59" t="s">
        <v>91</v>
      </c>
      <c r="H11" s="60">
        <v>134000</v>
      </c>
      <c r="I11" s="60">
        <v>130162</v>
      </c>
      <c r="J11" s="60">
        <v>0</v>
      </c>
      <c r="K11" s="60">
        <v>0</v>
      </c>
      <c r="L11" s="60">
        <v>0</v>
      </c>
      <c r="M11" s="60">
        <v>0</v>
      </c>
      <c r="N11" s="60">
        <v>130162</v>
      </c>
      <c r="O11" s="75">
        <v>43703</v>
      </c>
      <c r="P11" s="59" t="s">
        <v>132</v>
      </c>
    </row>
    <row r="12" spans="2:16" x14ac:dyDescent="0.25">
      <c r="B12" s="59" t="s">
        <v>72</v>
      </c>
      <c r="C12" s="68" t="s">
        <v>173</v>
      </c>
      <c r="D12" s="62">
        <v>1</v>
      </c>
      <c r="E12" s="62">
        <v>603</v>
      </c>
      <c r="F12" s="59" t="s">
        <v>86</v>
      </c>
      <c r="G12" s="59" t="s">
        <v>135</v>
      </c>
      <c r="H12" s="60">
        <v>138500</v>
      </c>
      <c r="I12" s="60">
        <v>240.26</v>
      </c>
      <c r="J12" s="60">
        <v>2.08</v>
      </c>
      <c r="K12" s="60">
        <v>0</v>
      </c>
      <c r="L12" s="60">
        <v>0</v>
      </c>
      <c r="M12" s="60">
        <v>242.34</v>
      </c>
      <c r="N12" s="60">
        <v>0</v>
      </c>
      <c r="O12" s="75">
        <v>43621</v>
      </c>
      <c r="P12" s="59" t="s">
        <v>132</v>
      </c>
    </row>
    <row r="13" spans="2:16" x14ac:dyDescent="0.25">
      <c r="B13" s="59" t="s">
        <v>72</v>
      </c>
      <c r="C13" s="68" t="s">
        <v>173</v>
      </c>
      <c r="D13" s="62">
        <v>1</v>
      </c>
      <c r="E13" s="62">
        <v>603</v>
      </c>
      <c r="F13" s="59" t="s">
        <v>86</v>
      </c>
      <c r="G13" s="59" t="s">
        <v>135</v>
      </c>
      <c r="H13" s="60">
        <v>138500</v>
      </c>
      <c r="I13" s="60">
        <v>240.23</v>
      </c>
      <c r="J13" s="60">
        <v>6.57</v>
      </c>
      <c r="K13" s="60">
        <v>2.14</v>
      </c>
      <c r="L13" s="60">
        <v>4.93</v>
      </c>
      <c r="M13" s="60">
        <v>0</v>
      </c>
      <c r="N13" s="60">
        <f>253.54+0.32</f>
        <v>253.85999999999999</v>
      </c>
      <c r="O13" s="75">
        <v>43651</v>
      </c>
      <c r="P13" s="59" t="s">
        <v>132</v>
      </c>
    </row>
    <row r="14" spans="2:16" x14ac:dyDescent="0.25">
      <c r="B14" s="59" t="s">
        <v>72</v>
      </c>
      <c r="C14" s="68" t="s">
        <v>173</v>
      </c>
      <c r="D14" s="62">
        <v>1</v>
      </c>
      <c r="E14" s="62">
        <v>603</v>
      </c>
      <c r="F14" s="59" t="s">
        <v>86</v>
      </c>
      <c r="G14" s="59" t="s">
        <v>135</v>
      </c>
      <c r="H14" s="60">
        <v>138500</v>
      </c>
      <c r="I14" s="60">
        <v>240.23</v>
      </c>
      <c r="J14" s="60">
        <v>6.57</v>
      </c>
      <c r="K14" s="60">
        <v>0</v>
      </c>
      <c r="L14" s="60">
        <v>0</v>
      </c>
      <c r="M14" s="60">
        <v>0</v>
      </c>
      <c r="N14" s="60">
        <v>246.8</v>
      </c>
      <c r="O14" s="75">
        <v>43682</v>
      </c>
      <c r="P14" s="59" t="s">
        <v>132</v>
      </c>
    </row>
    <row r="15" spans="2:16" x14ac:dyDescent="0.25">
      <c r="B15" s="59" t="s">
        <v>72</v>
      </c>
      <c r="C15" s="68" t="s">
        <v>173</v>
      </c>
      <c r="D15" s="62">
        <v>1</v>
      </c>
      <c r="E15" s="62">
        <v>603</v>
      </c>
      <c r="F15" s="59" t="s">
        <v>89</v>
      </c>
      <c r="G15" s="59" t="s">
        <v>135</v>
      </c>
      <c r="H15" s="60">
        <v>138500</v>
      </c>
      <c r="I15" s="60">
        <v>5418.93</v>
      </c>
      <c r="J15" s="60">
        <v>0</v>
      </c>
      <c r="K15" s="60">
        <v>0</v>
      </c>
      <c r="L15" s="60">
        <v>0</v>
      </c>
      <c r="M15" s="60">
        <v>5418.93</v>
      </c>
      <c r="N15" s="60">
        <v>0</v>
      </c>
      <c r="O15" s="75">
        <v>43703</v>
      </c>
      <c r="P15" s="59" t="s">
        <v>132</v>
      </c>
    </row>
    <row r="16" spans="2:16" x14ac:dyDescent="0.25">
      <c r="B16" s="59" t="s">
        <v>72</v>
      </c>
      <c r="C16" s="68" t="s">
        <v>173</v>
      </c>
      <c r="D16" s="62">
        <v>1</v>
      </c>
      <c r="E16" s="62">
        <v>603</v>
      </c>
      <c r="F16" s="59" t="s">
        <v>88</v>
      </c>
      <c r="G16" s="59" t="s">
        <v>135</v>
      </c>
      <c r="H16" s="60">
        <v>138500</v>
      </c>
      <c r="I16" s="60">
        <v>121550</v>
      </c>
      <c r="J16" s="60">
        <v>0</v>
      </c>
      <c r="K16" s="60">
        <v>0</v>
      </c>
      <c r="L16" s="60">
        <v>0</v>
      </c>
      <c r="M16" s="60">
        <v>121550</v>
      </c>
      <c r="N16" s="60">
        <v>0</v>
      </c>
      <c r="O16" s="75">
        <v>43703</v>
      </c>
      <c r="P16" s="59" t="s">
        <v>132</v>
      </c>
    </row>
    <row r="17" spans="2:16" x14ac:dyDescent="0.25">
      <c r="B17" s="59" t="s">
        <v>72</v>
      </c>
      <c r="C17" s="68" t="s">
        <v>173</v>
      </c>
      <c r="D17" s="62">
        <v>1</v>
      </c>
      <c r="E17" s="62">
        <v>603</v>
      </c>
      <c r="F17" s="59" t="s">
        <v>86</v>
      </c>
      <c r="G17" s="59" t="s">
        <v>135</v>
      </c>
      <c r="H17" s="60">
        <v>138500</v>
      </c>
      <c r="I17" s="60">
        <v>240.23</v>
      </c>
      <c r="J17" s="60">
        <v>6.57</v>
      </c>
      <c r="K17" s="60">
        <v>0</v>
      </c>
      <c r="L17" s="60">
        <v>0</v>
      </c>
      <c r="M17" s="60">
        <v>0</v>
      </c>
      <c r="N17" s="60">
        <v>246.8</v>
      </c>
      <c r="O17" s="75">
        <v>43713</v>
      </c>
      <c r="P17" s="59" t="s">
        <v>132</v>
      </c>
    </row>
    <row r="18" spans="2:16" x14ac:dyDescent="0.25">
      <c r="B18" s="59" t="s">
        <v>72</v>
      </c>
      <c r="C18" s="68" t="s">
        <v>173</v>
      </c>
      <c r="D18" s="62">
        <v>1</v>
      </c>
      <c r="E18" s="62">
        <v>603</v>
      </c>
      <c r="F18" s="59" t="s">
        <v>86</v>
      </c>
      <c r="G18" s="59" t="s">
        <v>135</v>
      </c>
      <c r="H18" s="60">
        <v>138500</v>
      </c>
      <c r="I18" s="60">
        <v>240.23</v>
      </c>
      <c r="J18" s="60">
        <v>6.57</v>
      </c>
      <c r="K18" s="60">
        <v>0</v>
      </c>
      <c r="L18" s="60">
        <v>0</v>
      </c>
      <c r="M18" s="60">
        <v>0</v>
      </c>
      <c r="N18" s="60">
        <v>246.8</v>
      </c>
      <c r="O18" s="75">
        <v>43745</v>
      </c>
      <c r="P18" s="59" t="s">
        <v>132</v>
      </c>
    </row>
    <row r="19" spans="2:16" x14ac:dyDescent="0.25">
      <c r="B19" s="59" t="s">
        <v>72</v>
      </c>
      <c r="C19" s="68" t="s">
        <v>173</v>
      </c>
      <c r="D19" s="62">
        <v>1</v>
      </c>
      <c r="E19" s="62">
        <v>603</v>
      </c>
      <c r="F19" s="59" t="s">
        <v>86</v>
      </c>
      <c r="G19" s="59" t="s">
        <v>135</v>
      </c>
      <c r="H19" s="60">
        <v>138500</v>
      </c>
      <c r="I19" s="60">
        <v>240.23</v>
      </c>
      <c r="J19" s="60">
        <v>6.57</v>
      </c>
      <c r="K19" s="60">
        <v>0</v>
      </c>
      <c r="L19" s="60">
        <v>0</v>
      </c>
      <c r="M19" s="60">
        <v>0</v>
      </c>
      <c r="N19" s="60">
        <v>246.8</v>
      </c>
      <c r="O19" s="75">
        <v>43774</v>
      </c>
      <c r="P19" s="59" t="s">
        <v>132</v>
      </c>
    </row>
    <row r="20" spans="2:16" x14ac:dyDescent="0.25">
      <c r="B20" s="59" t="s">
        <v>72</v>
      </c>
      <c r="C20" s="68" t="s">
        <v>173</v>
      </c>
      <c r="D20" s="62">
        <v>1</v>
      </c>
      <c r="E20" s="62">
        <v>603</v>
      </c>
      <c r="F20" s="59" t="s">
        <v>86</v>
      </c>
      <c r="G20" s="59" t="s">
        <v>135</v>
      </c>
      <c r="H20" s="60">
        <v>138500</v>
      </c>
      <c r="I20" s="60">
        <v>240.23</v>
      </c>
      <c r="J20" s="60">
        <v>6.57</v>
      </c>
      <c r="K20" s="60">
        <v>0</v>
      </c>
      <c r="L20" s="60">
        <v>0</v>
      </c>
      <c r="M20" s="60">
        <v>0</v>
      </c>
      <c r="N20" s="60">
        <v>246.8</v>
      </c>
      <c r="O20" s="75">
        <v>43804</v>
      </c>
      <c r="P20" s="59" t="s">
        <v>132</v>
      </c>
    </row>
    <row r="21" spans="2:16" x14ac:dyDescent="0.25">
      <c r="B21" s="59" t="s">
        <v>72</v>
      </c>
      <c r="C21" s="68" t="s">
        <v>173</v>
      </c>
      <c r="D21" s="62">
        <v>1</v>
      </c>
      <c r="E21" s="62">
        <v>603</v>
      </c>
      <c r="F21" s="59" t="s">
        <v>86</v>
      </c>
      <c r="G21" s="59" t="s">
        <v>135</v>
      </c>
      <c r="H21" s="60">
        <v>138500</v>
      </c>
      <c r="I21" s="60">
        <v>240.23</v>
      </c>
      <c r="J21" s="60">
        <v>6.57</v>
      </c>
      <c r="K21" s="60">
        <v>0</v>
      </c>
      <c r="L21" s="60">
        <v>0</v>
      </c>
      <c r="M21" s="60">
        <v>0</v>
      </c>
      <c r="N21" s="60">
        <v>246.8</v>
      </c>
      <c r="O21" s="75">
        <v>43836</v>
      </c>
      <c r="P21" s="59" t="s">
        <v>132</v>
      </c>
    </row>
    <row r="22" spans="2:16" x14ac:dyDescent="0.25">
      <c r="B22" s="59" t="s">
        <v>72</v>
      </c>
      <c r="C22" s="68" t="s">
        <v>173</v>
      </c>
      <c r="D22" s="62">
        <v>1</v>
      </c>
      <c r="E22" s="62">
        <v>603</v>
      </c>
      <c r="F22" s="59" t="s">
        <v>86</v>
      </c>
      <c r="G22" s="59" t="s">
        <v>135</v>
      </c>
      <c r="H22" s="60">
        <v>138500</v>
      </c>
      <c r="I22" s="60">
        <v>240.23</v>
      </c>
      <c r="J22" s="60">
        <v>6.57</v>
      </c>
      <c r="K22" s="60">
        <v>0</v>
      </c>
      <c r="L22" s="60">
        <v>0</v>
      </c>
      <c r="M22" s="60">
        <v>0</v>
      </c>
      <c r="N22" s="60">
        <v>246.8</v>
      </c>
      <c r="O22" s="75">
        <v>43866</v>
      </c>
      <c r="P22" s="59" t="s">
        <v>132</v>
      </c>
    </row>
    <row r="23" spans="2:16" x14ac:dyDescent="0.25">
      <c r="B23" s="59" t="s">
        <v>72</v>
      </c>
      <c r="C23" s="68" t="s">
        <v>173</v>
      </c>
      <c r="D23" s="62">
        <v>1</v>
      </c>
      <c r="E23" s="62">
        <v>603</v>
      </c>
      <c r="F23" s="59" t="s">
        <v>86</v>
      </c>
      <c r="G23" s="59" t="s">
        <v>135</v>
      </c>
      <c r="H23" s="60">
        <v>138500</v>
      </c>
      <c r="I23" s="60">
        <v>240.23</v>
      </c>
      <c r="J23" s="60">
        <v>6.57</v>
      </c>
      <c r="K23" s="60">
        <v>0</v>
      </c>
      <c r="L23" s="60">
        <v>0</v>
      </c>
      <c r="M23" s="60">
        <v>0</v>
      </c>
      <c r="N23" s="60">
        <v>246.8</v>
      </c>
      <c r="O23" s="75">
        <v>43895</v>
      </c>
      <c r="P23" s="59" t="s">
        <v>132</v>
      </c>
    </row>
    <row r="24" spans="2:16" x14ac:dyDescent="0.25">
      <c r="B24" s="59" t="s">
        <v>72</v>
      </c>
      <c r="C24" s="68" t="s">
        <v>173</v>
      </c>
      <c r="D24" s="62">
        <v>1</v>
      </c>
      <c r="E24" s="62">
        <v>603</v>
      </c>
      <c r="F24" s="59" t="s">
        <v>86</v>
      </c>
      <c r="G24" s="59" t="s">
        <v>135</v>
      </c>
      <c r="H24" s="60">
        <v>138500</v>
      </c>
      <c r="I24" s="60">
        <v>240.23</v>
      </c>
      <c r="J24" s="60">
        <v>6.57</v>
      </c>
      <c r="K24" s="60">
        <v>0</v>
      </c>
      <c r="L24" s="60">
        <v>0</v>
      </c>
      <c r="M24" s="60">
        <v>0</v>
      </c>
      <c r="N24" s="60">
        <v>246.8</v>
      </c>
      <c r="O24" s="75">
        <v>43927</v>
      </c>
      <c r="P24" s="59" t="s">
        <v>132</v>
      </c>
    </row>
    <row r="25" spans="2:16" x14ac:dyDescent="0.25">
      <c r="B25" s="59" t="s">
        <v>72</v>
      </c>
      <c r="C25" s="68" t="s">
        <v>173</v>
      </c>
      <c r="D25" s="62">
        <v>1</v>
      </c>
      <c r="E25" s="62">
        <v>603</v>
      </c>
      <c r="F25" s="59" t="s">
        <v>86</v>
      </c>
      <c r="G25" s="59" t="s">
        <v>135</v>
      </c>
      <c r="H25" s="60">
        <v>138500</v>
      </c>
      <c r="I25" s="60">
        <v>240.23</v>
      </c>
      <c r="J25" s="60">
        <v>6.57</v>
      </c>
      <c r="K25" s="60">
        <v>0</v>
      </c>
      <c r="L25" s="60">
        <v>0</v>
      </c>
      <c r="M25" s="60">
        <v>0</v>
      </c>
      <c r="N25" s="60">
        <v>246.8</v>
      </c>
      <c r="O25" s="75">
        <v>43956</v>
      </c>
      <c r="P25" s="59" t="s">
        <v>132</v>
      </c>
    </row>
    <row r="26" spans="2:16" x14ac:dyDescent="0.25">
      <c r="B26" s="59" t="s">
        <v>72</v>
      </c>
      <c r="C26" s="68" t="s">
        <v>173</v>
      </c>
      <c r="D26" s="62">
        <v>1</v>
      </c>
      <c r="E26" s="62">
        <v>603</v>
      </c>
      <c r="F26" s="59" t="s">
        <v>86</v>
      </c>
      <c r="G26" s="59" t="s">
        <v>135</v>
      </c>
      <c r="H26" s="60">
        <v>138500</v>
      </c>
      <c r="I26" s="60">
        <v>240.23</v>
      </c>
      <c r="J26" s="60">
        <v>6.57</v>
      </c>
      <c r="K26" s="60">
        <v>0</v>
      </c>
      <c r="L26" s="60">
        <v>0</v>
      </c>
      <c r="M26" s="60">
        <v>0</v>
      </c>
      <c r="N26" s="60">
        <v>246.8</v>
      </c>
      <c r="O26" s="75">
        <v>43987</v>
      </c>
      <c r="P26" s="59" t="s">
        <v>132</v>
      </c>
    </row>
    <row r="27" spans="2:16" x14ac:dyDescent="0.25">
      <c r="B27" s="59" t="s">
        <v>72</v>
      </c>
      <c r="C27" s="68" t="s">
        <v>173</v>
      </c>
      <c r="D27" s="62">
        <v>1</v>
      </c>
      <c r="E27" s="62">
        <v>603</v>
      </c>
      <c r="F27" s="59" t="s">
        <v>86</v>
      </c>
      <c r="G27" s="59" t="s">
        <v>135</v>
      </c>
      <c r="H27" s="60">
        <v>138500</v>
      </c>
      <c r="I27" s="60">
        <v>240.23</v>
      </c>
      <c r="J27" s="60">
        <v>6.57</v>
      </c>
      <c r="K27" s="60">
        <v>0</v>
      </c>
      <c r="L27" s="60">
        <v>0</v>
      </c>
      <c r="M27" s="60">
        <v>0</v>
      </c>
      <c r="N27" s="60">
        <v>246.8</v>
      </c>
      <c r="O27" s="75">
        <v>44018</v>
      </c>
      <c r="P27" s="59" t="s">
        <v>132</v>
      </c>
    </row>
    <row r="28" spans="2:16" x14ac:dyDescent="0.25">
      <c r="B28" s="59" t="s">
        <v>72</v>
      </c>
      <c r="C28" s="68" t="s">
        <v>173</v>
      </c>
      <c r="D28" s="62">
        <v>1</v>
      </c>
      <c r="E28" s="62">
        <v>603</v>
      </c>
      <c r="F28" s="59" t="s">
        <v>86</v>
      </c>
      <c r="G28" s="59" t="s">
        <v>135</v>
      </c>
      <c r="H28" s="60">
        <v>138500</v>
      </c>
      <c r="I28" s="60">
        <v>240.23</v>
      </c>
      <c r="J28" s="60">
        <v>6.57</v>
      </c>
      <c r="K28" s="60">
        <v>0</v>
      </c>
      <c r="L28" s="60">
        <v>0</v>
      </c>
      <c r="M28" s="60">
        <v>0</v>
      </c>
      <c r="N28" s="60">
        <v>246.8</v>
      </c>
      <c r="O28" s="75">
        <v>44048</v>
      </c>
      <c r="P28" s="59" t="s">
        <v>132</v>
      </c>
    </row>
    <row r="29" spans="2:16" x14ac:dyDescent="0.25">
      <c r="B29" s="59" t="s">
        <v>72</v>
      </c>
      <c r="C29" s="68" t="s">
        <v>173</v>
      </c>
      <c r="D29" s="62">
        <v>1</v>
      </c>
      <c r="E29" s="62">
        <v>603</v>
      </c>
      <c r="F29" s="59" t="s">
        <v>86</v>
      </c>
      <c r="G29" s="59" t="s">
        <v>135</v>
      </c>
      <c r="H29" s="60">
        <v>138500</v>
      </c>
      <c r="I29" s="60">
        <v>240.23</v>
      </c>
      <c r="J29" s="60">
        <v>6.57</v>
      </c>
      <c r="K29" s="60">
        <v>0</v>
      </c>
      <c r="L29" s="60">
        <v>0</v>
      </c>
      <c r="M29" s="60">
        <v>0</v>
      </c>
      <c r="N29" s="60">
        <v>246.8</v>
      </c>
      <c r="O29" s="75">
        <v>44082</v>
      </c>
      <c r="P29" s="59" t="s">
        <v>132</v>
      </c>
    </row>
    <row r="30" spans="2:16" x14ac:dyDescent="0.25">
      <c r="B30" s="59" t="s">
        <v>72</v>
      </c>
      <c r="C30" s="68" t="s">
        <v>173</v>
      </c>
      <c r="D30" s="62">
        <v>1</v>
      </c>
      <c r="E30" s="62">
        <v>603</v>
      </c>
      <c r="F30" s="59" t="s">
        <v>86</v>
      </c>
      <c r="G30" s="59" t="s">
        <v>135</v>
      </c>
      <c r="H30" s="60">
        <v>138500</v>
      </c>
      <c r="I30" s="60">
        <v>240.23</v>
      </c>
      <c r="J30" s="60">
        <v>6.57</v>
      </c>
      <c r="K30" s="60">
        <v>0</v>
      </c>
      <c r="L30" s="60">
        <v>0</v>
      </c>
      <c r="M30" s="60">
        <v>0</v>
      </c>
      <c r="N30" s="60">
        <v>246.8</v>
      </c>
      <c r="O30" s="75">
        <v>44109</v>
      </c>
      <c r="P30" s="59" t="s">
        <v>132</v>
      </c>
    </row>
    <row r="31" spans="2:16" x14ac:dyDescent="0.25">
      <c r="B31" s="59" t="s">
        <v>72</v>
      </c>
      <c r="C31" s="68" t="s">
        <v>173</v>
      </c>
      <c r="D31" s="62">
        <v>1</v>
      </c>
      <c r="E31" s="62">
        <v>603</v>
      </c>
      <c r="F31" s="59" t="s">
        <v>86</v>
      </c>
      <c r="G31" s="59" t="s">
        <v>135</v>
      </c>
      <c r="H31" s="60">
        <v>138500</v>
      </c>
      <c r="I31" s="60">
        <v>240.23</v>
      </c>
      <c r="J31" s="60">
        <v>6.57</v>
      </c>
      <c r="K31" s="60">
        <v>0</v>
      </c>
      <c r="L31" s="60">
        <v>0</v>
      </c>
      <c r="M31" s="60">
        <v>0</v>
      </c>
      <c r="N31" s="60">
        <v>246.8</v>
      </c>
      <c r="O31" s="75">
        <v>44140</v>
      </c>
      <c r="P31" s="59" t="s">
        <v>132</v>
      </c>
    </row>
    <row r="32" spans="2:16" x14ac:dyDescent="0.25">
      <c r="B32" s="59" t="s">
        <v>72</v>
      </c>
      <c r="C32" s="68" t="s">
        <v>173</v>
      </c>
      <c r="D32" s="62">
        <v>1</v>
      </c>
      <c r="E32" s="62">
        <v>603</v>
      </c>
      <c r="F32" s="59" t="s">
        <v>86</v>
      </c>
      <c r="G32" s="59" t="s">
        <v>135</v>
      </c>
      <c r="H32" s="60">
        <v>138500</v>
      </c>
      <c r="I32" s="60">
        <v>240.23</v>
      </c>
      <c r="J32" s="60">
        <v>6.57</v>
      </c>
      <c r="K32" s="60">
        <v>0</v>
      </c>
      <c r="L32" s="60">
        <v>0</v>
      </c>
      <c r="M32" s="60">
        <v>0</v>
      </c>
      <c r="N32" s="60">
        <v>246.8</v>
      </c>
      <c r="O32" s="75">
        <v>44172</v>
      </c>
      <c r="P32" s="59" t="s">
        <v>132</v>
      </c>
    </row>
    <row r="33" spans="2:16" x14ac:dyDescent="0.25">
      <c r="B33" s="59" t="s">
        <v>72</v>
      </c>
      <c r="C33" s="68" t="s">
        <v>173</v>
      </c>
      <c r="D33" s="62">
        <v>1</v>
      </c>
      <c r="E33" s="62">
        <v>603</v>
      </c>
      <c r="F33" s="59" t="s">
        <v>86</v>
      </c>
      <c r="G33" s="59" t="s">
        <v>135</v>
      </c>
      <c r="H33" s="60">
        <v>138500</v>
      </c>
      <c r="I33" s="60">
        <v>240.23</v>
      </c>
      <c r="J33" s="60">
        <v>6.57</v>
      </c>
      <c r="K33" s="60">
        <v>0</v>
      </c>
      <c r="L33" s="60">
        <v>0</v>
      </c>
      <c r="M33" s="60">
        <v>0</v>
      </c>
      <c r="N33" s="60">
        <v>246.8</v>
      </c>
      <c r="O33" s="75">
        <v>44201</v>
      </c>
      <c r="P33" s="59" t="s">
        <v>132</v>
      </c>
    </row>
    <row r="34" spans="2:16" x14ac:dyDescent="0.25">
      <c r="B34" s="59" t="s">
        <v>72</v>
      </c>
      <c r="C34" s="68" t="s">
        <v>173</v>
      </c>
      <c r="D34" s="62">
        <v>1</v>
      </c>
      <c r="E34" s="62">
        <v>603</v>
      </c>
      <c r="F34" s="59" t="s">
        <v>86</v>
      </c>
      <c r="G34" s="59" t="s">
        <v>135</v>
      </c>
      <c r="H34" s="60">
        <v>138500</v>
      </c>
      <c r="I34" s="60">
        <v>240.23</v>
      </c>
      <c r="J34" s="60">
        <v>6.57</v>
      </c>
      <c r="K34" s="60">
        <v>0</v>
      </c>
      <c r="L34" s="60">
        <v>0</v>
      </c>
      <c r="M34" s="60">
        <v>0</v>
      </c>
      <c r="N34" s="60">
        <v>246.8</v>
      </c>
      <c r="O34" s="75">
        <v>44232</v>
      </c>
      <c r="P34" s="59" t="s">
        <v>132</v>
      </c>
    </row>
    <row r="35" spans="2:16" x14ac:dyDescent="0.25">
      <c r="B35" s="59" t="s">
        <v>72</v>
      </c>
      <c r="C35" s="68" t="s">
        <v>173</v>
      </c>
      <c r="D35" s="62">
        <v>1</v>
      </c>
      <c r="E35" s="62">
        <v>603</v>
      </c>
      <c r="F35" s="59" t="s">
        <v>86</v>
      </c>
      <c r="G35" s="59" t="s">
        <v>135</v>
      </c>
      <c r="H35" s="60">
        <v>138500</v>
      </c>
      <c r="I35" s="60">
        <v>240.23</v>
      </c>
      <c r="J35" s="60">
        <v>6.57</v>
      </c>
      <c r="K35" s="60">
        <v>0</v>
      </c>
      <c r="L35" s="60">
        <v>0</v>
      </c>
      <c r="M35" s="60">
        <v>0</v>
      </c>
      <c r="N35" s="60">
        <v>246.8</v>
      </c>
      <c r="O35" s="75">
        <v>44260</v>
      </c>
      <c r="P35" s="59" t="s">
        <v>132</v>
      </c>
    </row>
    <row r="36" spans="2:16" x14ac:dyDescent="0.25">
      <c r="B36" s="59" t="s">
        <v>72</v>
      </c>
      <c r="C36" s="68" t="s">
        <v>173</v>
      </c>
      <c r="D36" s="62">
        <v>1</v>
      </c>
      <c r="E36" s="62">
        <v>603</v>
      </c>
      <c r="F36" s="59" t="s">
        <v>86</v>
      </c>
      <c r="G36" s="59" t="s">
        <v>135</v>
      </c>
      <c r="H36" s="60">
        <v>138500</v>
      </c>
      <c r="I36" s="60">
        <v>240.23</v>
      </c>
      <c r="J36" s="60">
        <v>6.57</v>
      </c>
      <c r="K36" s="60">
        <v>0</v>
      </c>
      <c r="L36" s="60">
        <v>0</v>
      </c>
      <c r="M36" s="60">
        <v>0</v>
      </c>
      <c r="N36" s="60">
        <v>246.8</v>
      </c>
      <c r="O36" s="75">
        <v>44291</v>
      </c>
      <c r="P36" s="59" t="s">
        <v>132</v>
      </c>
    </row>
    <row r="37" spans="2:16" x14ac:dyDescent="0.25">
      <c r="B37" s="59" t="s">
        <v>72</v>
      </c>
      <c r="C37" s="68" t="s">
        <v>173</v>
      </c>
      <c r="D37" s="62">
        <v>1</v>
      </c>
      <c r="E37" s="62">
        <v>603</v>
      </c>
      <c r="F37" s="59" t="s">
        <v>86</v>
      </c>
      <c r="G37" s="59" t="s">
        <v>135</v>
      </c>
      <c r="H37" s="60">
        <v>138500</v>
      </c>
      <c r="I37" s="60">
        <v>240.23</v>
      </c>
      <c r="J37" s="60">
        <v>6.57</v>
      </c>
      <c r="K37" s="60">
        <v>0</v>
      </c>
      <c r="L37" s="60">
        <v>0</v>
      </c>
      <c r="M37" s="60">
        <v>0</v>
      </c>
      <c r="N37" s="60">
        <v>246.8</v>
      </c>
      <c r="O37" s="75">
        <v>44321</v>
      </c>
      <c r="P37" s="59" t="s">
        <v>132</v>
      </c>
    </row>
    <row r="38" spans="2:16" x14ac:dyDescent="0.25">
      <c r="B38" s="59" t="s">
        <v>72</v>
      </c>
      <c r="C38" s="68" t="s">
        <v>173</v>
      </c>
      <c r="D38" s="62">
        <v>1</v>
      </c>
      <c r="E38" s="62">
        <v>603</v>
      </c>
      <c r="F38" s="59" t="s">
        <v>86</v>
      </c>
      <c r="G38" s="59" t="s">
        <v>135</v>
      </c>
      <c r="H38" s="60">
        <v>138500</v>
      </c>
      <c r="I38" s="60">
        <v>240.23</v>
      </c>
      <c r="J38" s="60">
        <v>6.57</v>
      </c>
      <c r="K38" s="60">
        <v>0</v>
      </c>
      <c r="L38" s="60">
        <v>0</v>
      </c>
      <c r="M38" s="60">
        <v>0</v>
      </c>
      <c r="N38" s="60">
        <v>246.8</v>
      </c>
      <c r="O38" s="75">
        <v>44354</v>
      </c>
      <c r="P38" s="59" t="s">
        <v>132</v>
      </c>
    </row>
    <row r="39" spans="2:16" x14ac:dyDescent="0.25">
      <c r="B39" s="59" t="s">
        <v>72</v>
      </c>
      <c r="C39" s="68" t="s">
        <v>173</v>
      </c>
      <c r="D39" s="62">
        <v>1</v>
      </c>
      <c r="E39" s="62">
        <v>603</v>
      </c>
      <c r="F39" s="59" t="s">
        <v>86</v>
      </c>
      <c r="G39" s="59" t="s">
        <v>135</v>
      </c>
      <c r="H39" s="60">
        <v>138500</v>
      </c>
      <c r="I39" s="60">
        <v>240.23</v>
      </c>
      <c r="J39" s="60">
        <v>6.57</v>
      </c>
      <c r="K39" s="60">
        <v>0</v>
      </c>
      <c r="L39" s="60">
        <v>0</v>
      </c>
      <c r="M39" s="60">
        <v>0</v>
      </c>
      <c r="N39" s="60">
        <v>246.8</v>
      </c>
      <c r="O39" s="75">
        <v>44382</v>
      </c>
      <c r="P39" s="59" t="s">
        <v>132</v>
      </c>
    </row>
    <row r="40" spans="2:16" x14ac:dyDescent="0.25">
      <c r="B40" s="59" t="s">
        <v>72</v>
      </c>
      <c r="C40" s="68" t="s">
        <v>173</v>
      </c>
      <c r="D40" s="62">
        <v>1</v>
      </c>
      <c r="E40" s="62">
        <v>603</v>
      </c>
      <c r="F40" s="59" t="s">
        <v>86</v>
      </c>
      <c r="G40" s="59" t="s">
        <v>135</v>
      </c>
      <c r="H40" s="60">
        <v>138500</v>
      </c>
      <c r="I40" s="60">
        <v>240.23</v>
      </c>
      <c r="J40" s="60">
        <v>6.57</v>
      </c>
      <c r="K40" s="60">
        <v>0</v>
      </c>
      <c r="L40" s="60">
        <v>0</v>
      </c>
      <c r="M40" s="60">
        <v>0</v>
      </c>
      <c r="N40" s="60">
        <v>246.8</v>
      </c>
      <c r="O40" s="75">
        <v>44413</v>
      </c>
      <c r="P40" s="59" t="s">
        <v>132</v>
      </c>
    </row>
    <row r="41" spans="2:16" x14ac:dyDescent="0.25">
      <c r="B41" s="59" t="s">
        <v>72</v>
      </c>
      <c r="C41" s="68" t="s">
        <v>173</v>
      </c>
      <c r="D41" s="62">
        <v>1</v>
      </c>
      <c r="E41" s="62">
        <v>603</v>
      </c>
      <c r="F41" s="59" t="s">
        <v>86</v>
      </c>
      <c r="G41" s="59" t="s">
        <v>135</v>
      </c>
      <c r="H41" s="60">
        <v>138500</v>
      </c>
      <c r="I41" s="60">
        <v>240.23</v>
      </c>
      <c r="J41" s="60">
        <v>6.57</v>
      </c>
      <c r="K41" s="60">
        <v>0</v>
      </c>
      <c r="L41" s="60">
        <v>0</v>
      </c>
      <c r="M41" s="60">
        <v>0</v>
      </c>
      <c r="N41" s="60">
        <v>246.8</v>
      </c>
      <c r="O41" s="75">
        <v>44445</v>
      </c>
      <c r="P41" s="59" t="s">
        <v>132</v>
      </c>
    </row>
    <row r="42" spans="2:16" x14ac:dyDescent="0.25">
      <c r="B42" s="59" t="s">
        <v>72</v>
      </c>
      <c r="C42" s="68" t="s">
        <v>173</v>
      </c>
      <c r="D42" s="62">
        <v>1</v>
      </c>
      <c r="E42" s="62">
        <v>603</v>
      </c>
      <c r="F42" s="59" t="s">
        <v>86</v>
      </c>
      <c r="G42" s="59" t="s">
        <v>135</v>
      </c>
      <c r="H42" s="60">
        <v>138500</v>
      </c>
      <c r="I42" s="60">
        <v>240.23</v>
      </c>
      <c r="J42" s="60">
        <v>6.57</v>
      </c>
      <c r="K42" s="60">
        <v>0</v>
      </c>
      <c r="L42" s="60">
        <v>0</v>
      </c>
      <c r="M42" s="60">
        <v>0</v>
      </c>
      <c r="N42" s="60">
        <v>246.8</v>
      </c>
      <c r="O42" s="75">
        <v>44474</v>
      </c>
      <c r="P42" s="59" t="s">
        <v>132</v>
      </c>
    </row>
    <row r="43" spans="2:16" x14ac:dyDescent="0.25">
      <c r="B43" s="59" t="s">
        <v>72</v>
      </c>
      <c r="C43" s="68" t="s">
        <v>173</v>
      </c>
      <c r="D43" s="62">
        <v>1</v>
      </c>
      <c r="E43" s="62">
        <v>603</v>
      </c>
      <c r="F43" s="59" t="s">
        <v>86</v>
      </c>
      <c r="G43" s="59" t="s">
        <v>135</v>
      </c>
      <c r="H43" s="60">
        <v>138500</v>
      </c>
      <c r="I43" s="60">
        <v>240.23</v>
      </c>
      <c r="J43" s="60">
        <v>6.57</v>
      </c>
      <c r="K43" s="60">
        <v>0</v>
      </c>
      <c r="L43" s="60">
        <v>0</v>
      </c>
      <c r="M43" s="60">
        <v>0</v>
      </c>
      <c r="N43" s="60">
        <v>246.8</v>
      </c>
      <c r="O43" s="75">
        <v>44505</v>
      </c>
      <c r="P43" s="59" t="s">
        <v>132</v>
      </c>
    </row>
    <row r="44" spans="2:16" x14ac:dyDescent="0.25">
      <c r="B44" s="59" t="s">
        <v>72</v>
      </c>
      <c r="C44" s="68" t="s">
        <v>173</v>
      </c>
      <c r="D44" s="62">
        <v>1</v>
      </c>
      <c r="E44" s="62">
        <v>603</v>
      </c>
      <c r="F44" s="59" t="s">
        <v>86</v>
      </c>
      <c r="G44" s="59" t="s">
        <v>135</v>
      </c>
      <c r="H44" s="60">
        <v>138500</v>
      </c>
      <c r="I44" s="60">
        <v>240.23</v>
      </c>
      <c r="J44" s="60">
        <v>6.57</v>
      </c>
      <c r="K44" s="60">
        <v>0</v>
      </c>
      <c r="L44" s="60">
        <v>0</v>
      </c>
      <c r="M44" s="60">
        <v>0</v>
      </c>
      <c r="N44" s="60">
        <v>246.8</v>
      </c>
      <c r="O44" s="75">
        <v>44536</v>
      </c>
      <c r="P44" s="59" t="s">
        <v>132</v>
      </c>
    </row>
    <row r="45" spans="2:16" x14ac:dyDescent="0.25">
      <c r="B45" s="59" t="s">
        <v>72</v>
      </c>
      <c r="C45" s="68" t="s">
        <v>173</v>
      </c>
      <c r="D45" s="62">
        <v>1</v>
      </c>
      <c r="E45" s="62">
        <v>603</v>
      </c>
      <c r="F45" s="59" t="s">
        <v>86</v>
      </c>
      <c r="G45" s="59" t="s">
        <v>135</v>
      </c>
      <c r="H45" s="60">
        <v>138500</v>
      </c>
      <c r="I45" s="60">
        <v>240.23</v>
      </c>
      <c r="J45" s="60">
        <v>6.57</v>
      </c>
      <c r="K45" s="60">
        <v>0</v>
      </c>
      <c r="L45" s="60">
        <v>0</v>
      </c>
      <c r="M45" s="60">
        <v>0</v>
      </c>
      <c r="N45" s="60">
        <v>246.8</v>
      </c>
      <c r="O45" s="75">
        <v>44566</v>
      </c>
      <c r="P45" s="59" t="s">
        <v>132</v>
      </c>
    </row>
    <row r="46" spans="2:16" x14ac:dyDescent="0.25">
      <c r="B46" s="59" t="s">
        <v>72</v>
      </c>
      <c r="C46" s="68" t="s">
        <v>173</v>
      </c>
      <c r="D46" s="62">
        <v>1</v>
      </c>
      <c r="E46" s="62">
        <v>603</v>
      </c>
      <c r="F46" s="59" t="s">
        <v>86</v>
      </c>
      <c r="G46" s="59" t="s">
        <v>135</v>
      </c>
      <c r="H46" s="60">
        <v>138500</v>
      </c>
      <c r="I46" s="60">
        <v>240.23</v>
      </c>
      <c r="J46" s="60">
        <v>6.57</v>
      </c>
      <c r="K46" s="60">
        <v>0</v>
      </c>
      <c r="L46" s="60">
        <v>0</v>
      </c>
      <c r="M46" s="60">
        <v>0</v>
      </c>
      <c r="N46" s="60">
        <v>246.8</v>
      </c>
      <c r="O46" s="75">
        <v>44599</v>
      </c>
      <c r="P46" s="59" t="s">
        <v>132</v>
      </c>
    </row>
    <row r="47" spans="2:16" x14ac:dyDescent="0.25">
      <c r="B47" s="59" t="s">
        <v>72</v>
      </c>
      <c r="C47" s="68" t="s">
        <v>173</v>
      </c>
      <c r="D47" s="62">
        <v>1</v>
      </c>
      <c r="E47" s="62">
        <v>603</v>
      </c>
      <c r="F47" s="59" t="s">
        <v>86</v>
      </c>
      <c r="G47" s="59" t="s">
        <v>135</v>
      </c>
      <c r="H47" s="60">
        <v>138500</v>
      </c>
      <c r="I47" s="60">
        <v>240.23</v>
      </c>
      <c r="J47" s="60">
        <v>6.57</v>
      </c>
      <c r="K47" s="60">
        <v>0</v>
      </c>
      <c r="L47" s="60">
        <v>0</v>
      </c>
      <c r="M47" s="60">
        <v>0</v>
      </c>
      <c r="N47" s="60">
        <v>246.8</v>
      </c>
      <c r="O47" s="75">
        <v>44627</v>
      </c>
      <c r="P47" s="59" t="s">
        <v>132</v>
      </c>
    </row>
    <row r="48" spans="2:16" x14ac:dyDescent="0.25">
      <c r="B48" s="59" t="s">
        <v>72</v>
      </c>
      <c r="C48" s="68" t="s">
        <v>173</v>
      </c>
      <c r="D48" s="62">
        <v>1</v>
      </c>
      <c r="E48" s="62">
        <v>603</v>
      </c>
      <c r="F48" s="59" t="s">
        <v>86</v>
      </c>
      <c r="G48" s="59" t="s">
        <v>135</v>
      </c>
      <c r="H48" s="60">
        <v>138500</v>
      </c>
      <c r="I48" s="60">
        <v>240.23</v>
      </c>
      <c r="J48" s="60">
        <v>6.57</v>
      </c>
      <c r="K48" s="60">
        <v>0</v>
      </c>
      <c r="L48" s="60">
        <v>0</v>
      </c>
      <c r="M48" s="60">
        <v>0</v>
      </c>
      <c r="N48" s="60">
        <v>246.8</v>
      </c>
      <c r="O48" s="75">
        <v>44656</v>
      </c>
      <c r="P48" s="59" t="s">
        <v>132</v>
      </c>
    </row>
    <row r="49" spans="2:16" x14ac:dyDescent="0.25">
      <c r="B49" s="59" t="s">
        <v>72</v>
      </c>
      <c r="C49" s="68" t="s">
        <v>173</v>
      </c>
      <c r="D49" s="62">
        <v>1</v>
      </c>
      <c r="E49" s="62">
        <v>603</v>
      </c>
      <c r="F49" s="59" t="s">
        <v>86</v>
      </c>
      <c r="G49" s="59" t="s">
        <v>135</v>
      </c>
      <c r="H49" s="60">
        <v>138500</v>
      </c>
      <c r="I49" s="60">
        <v>240.23</v>
      </c>
      <c r="J49" s="60">
        <v>6.57</v>
      </c>
      <c r="K49" s="60">
        <v>0</v>
      </c>
      <c r="L49" s="60">
        <v>0</v>
      </c>
      <c r="M49" s="60">
        <v>0</v>
      </c>
      <c r="N49" s="60">
        <v>246.8</v>
      </c>
      <c r="O49" s="75">
        <v>44686</v>
      </c>
      <c r="P49" s="59" t="s">
        <v>132</v>
      </c>
    </row>
    <row r="50" spans="2:16" x14ac:dyDescent="0.25">
      <c r="B50" s="59" t="s">
        <v>72</v>
      </c>
      <c r="C50" s="68" t="s">
        <v>173</v>
      </c>
      <c r="D50" s="62">
        <v>1</v>
      </c>
      <c r="E50" s="62">
        <v>603</v>
      </c>
      <c r="F50" s="59" t="s">
        <v>86</v>
      </c>
      <c r="G50" s="59" t="s">
        <v>135</v>
      </c>
      <c r="H50" s="60">
        <v>138500</v>
      </c>
      <c r="I50" s="60">
        <v>240.23</v>
      </c>
      <c r="J50" s="60">
        <v>6.57</v>
      </c>
      <c r="K50" s="60">
        <v>0</v>
      </c>
      <c r="L50" s="60">
        <v>0</v>
      </c>
      <c r="M50" s="60">
        <v>0</v>
      </c>
      <c r="N50" s="60">
        <v>246.8</v>
      </c>
      <c r="O50" s="75">
        <v>44718</v>
      </c>
      <c r="P50" s="59" t="s">
        <v>132</v>
      </c>
    </row>
    <row r="51" spans="2:16" x14ac:dyDescent="0.25">
      <c r="B51" s="59" t="s">
        <v>72</v>
      </c>
      <c r="C51" s="68" t="s">
        <v>173</v>
      </c>
      <c r="D51" s="62">
        <v>1</v>
      </c>
      <c r="E51" s="62">
        <v>603</v>
      </c>
      <c r="F51" s="59" t="s">
        <v>86</v>
      </c>
      <c r="G51" s="59" t="s">
        <v>135</v>
      </c>
      <c r="H51" s="60">
        <v>138500</v>
      </c>
      <c r="I51" s="60">
        <v>240.23</v>
      </c>
      <c r="J51" s="60">
        <v>6.57</v>
      </c>
      <c r="K51" s="60">
        <v>0</v>
      </c>
      <c r="L51" s="60">
        <v>0</v>
      </c>
      <c r="M51" s="60">
        <v>0</v>
      </c>
      <c r="N51" s="60">
        <v>246.8</v>
      </c>
      <c r="O51" s="75">
        <v>44747</v>
      </c>
      <c r="P51" s="59" t="s">
        <v>132</v>
      </c>
    </row>
    <row r="52" spans="2:16" x14ac:dyDescent="0.25">
      <c r="B52" s="59" t="s">
        <v>72</v>
      </c>
      <c r="C52" s="68" t="s">
        <v>173</v>
      </c>
      <c r="D52" s="62">
        <v>1</v>
      </c>
      <c r="E52" s="62">
        <v>603</v>
      </c>
      <c r="F52" s="59" t="s">
        <v>86</v>
      </c>
      <c r="G52" s="59" t="s">
        <v>135</v>
      </c>
      <c r="H52" s="60">
        <v>138500</v>
      </c>
      <c r="I52" s="60">
        <v>240.23</v>
      </c>
      <c r="J52" s="60">
        <v>6.57</v>
      </c>
      <c r="K52" s="60">
        <v>0</v>
      </c>
      <c r="L52" s="60">
        <v>0</v>
      </c>
      <c r="M52" s="60">
        <v>0</v>
      </c>
      <c r="N52" s="60">
        <v>246.8</v>
      </c>
      <c r="O52" s="75">
        <v>44778</v>
      </c>
      <c r="P52" s="59" t="s">
        <v>132</v>
      </c>
    </row>
    <row r="53" spans="2:16" x14ac:dyDescent="0.25">
      <c r="B53" s="59" t="s">
        <v>72</v>
      </c>
      <c r="C53" s="68" t="s">
        <v>173</v>
      </c>
      <c r="D53" s="62">
        <v>1</v>
      </c>
      <c r="E53" s="62">
        <v>603</v>
      </c>
      <c r="F53" s="59" t="s">
        <v>86</v>
      </c>
      <c r="G53" s="59" t="s">
        <v>135</v>
      </c>
      <c r="H53" s="60">
        <v>138500</v>
      </c>
      <c r="I53" s="60">
        <v>240.23</v>
      </c>
      <c r="J53" s="60">
        <v>6.57</v>
      </c>
      <c r="K53" s="60">
        <v>0</v>
      </c>
      <c r="L53" s="60">
        <v>0</v>
      </c>
      <c r="M53" s="60">
        <v>0</v>
      </c>
      <c r="N53" s="60">
        <v>246.8</v>
      </c>
      <c r="O53" s="75">
        <v>44809</v>
      </c>
      <c r="P53" s="59" t="s">
        <v>132</v>
      </c>
    </row>
    <row r="54" spans="2:16" x14ac:dyDescent="0.25">
      <c r="B54" s="59" t="s">
        <v>72</v>
      </c>
      <c r="C54" s="68" t="s">
        <v>173</v>
      </c>
      <c r="D54" s="62">
        <v>1</v>
      </c>
      <c r="E54" s="62">
        <v>603</v>
      </c>
      <c r="F54" s="59" t="s">
        <v>86</v>
      </c>
      <c r="G54" s="59" t="s">
        <v>135</v>
      </c>
      <c r="H54" s="60">
        <v>138500</v>
      </c>
      <c r="I54" s="60">
        <v>240.23</v>
      </c>
      <c r="J54" s="60">
        <v>6.57</v>
      </c>
      <c r="K54" s="60">
        <v>0</v>
      </c>
      <c r="L54" s="60">
        <v>0</v>
      </c>
      <c r="M54" s="60">
        <v>0</v>
      </c>
      <c r="N54" s="60">
        <v>246.8</v>
      </c>
      <c r="O54" s="75">
        <v>44839</v>
      </c>
      <c r="P54" s="59" t="s">
        <v>132</v>
      </c>
    </row>
    <row r="55" spans="2:16" x14ac:dyDescent="0.25">
      <c r="B55" s="59" t="s">
        <v>72</v>
      </c>
      <c r="C55" s="68" t="s">
        <v>173</v>
      </c>
      <c r="D55" s="62">
        <v>1</v>
      </c>
      <c r="E55" s="62">
        <v>603</v>
      </c>
      <c r="F55" s="59" t="s">
        <v>86</v>
      </c>
      <c r="G55" s="59" t="s">
        <v>135</v>
      </c>
      <c r="H55" s="60">
        <v>138500</v>
      </c>
      <c r="I55" s="60">
        <v>240.23</v>
      </c>
      <c r="J55" s="60">
        <v>6.57</v>
      </c>
      <c r="K55" s="60">
        <v>0</v>
      </c>
      <c r="L55" s="60">
        <v>0</v>
      </c>
      <c r="M55" s="60">
        <v>0</v>
      </c>
      <c r="N55" s="60">
        <v>246.8</v>
      </c>
      <c r="O55" s="75">
        <v>44872</v>
      </c>
      <c r="P55" s="59" t="s">
        <v>132</v>
      </c>
    </row>
    <row r="56" spans="2:16" x14ac:dyDescent="0.25">
      <c r="B56" s="59" t="s">
        <v>72</v>
      </c>
      <c r="C56" s="68" t="s">
        <v>173</v>
      </c>
      <c r="D56" s="62">
        <v>1</v>
      </c>
      <c r="E56" s="62">
        <v>603</v>
      </c>
      <c r="F56" s="59" t="s">
        <v>86</v>
      </c>
      <c r="G56" s="59" t="s">
        <v>135</v>
      </c>
      <c r="H56" s="60">
        <v>138500</v>
      </c>
      <c r="I56" s="60">
        <v>240.23</v>
      </c>
      <c r="J56" s="60">
        <v>6.57</v>
      </c>
      <c r="K56" s="60">
        <v>0</v>
      </c>
      <c r="L56" s="60">
        <v>0</v>
      </c>
      <c r="M56" s="60">
        <v>0</v>
      </c>
      <c r="N56" s="60">
        <v>246.8</v>
      </c>
      <c r="O56" s="75">
        <v>44900</v>
      </c>
      <c r="P56" s="59" t="s">
        <v>132</v>
      </c>
    </row>
    <row r="57" spans="2:16" x14ac:dyDescent="0.25">
      <c r="B57" s="59" t="s">
        <v>72</v>
      </c>
      <c r="C57" s="68" t="s">
        <v>173</v>
      </c>
      <c r="D57" s="62">
        <v>1</v>
      </c>
      <c r="E57" s="62">
        <v>603</v>
      </c>
      <c r="F57" s="59" t="s">
        <v>86</v>
      </c>
      <c r="G57" s="59" t="s">
        <v>135</v>
      </c>
      <c r="H57" s="60">
        <v>138500</v>
      </c>
      <c r="I57" s="60">
        <v>240.23</v>
      </c>
      <c r="J57" s="60">
        <v>6.57</v>
      </c>
      <c r="K57" s="60">
        <v>0</v>
      </c>
      <c r="L57" s="60">
        <v>0</v>
      </c>
      <c r="M57" s="60">
        <v>0</v>
      </c>
      <c r="N57" s="60">
        <v>246.8</v>
      </c>
      <c r="O57" s="75">
        <v>44931</v>
      </c>
      <c r="P57" s="59" t="s">
        <v>132</v>
      </c>
    </row>
    <row r="58" spans="2:16" x14ac:dyDescent="0.25">
      <c r="B58" s="59" t="s">
        <v>72</v>
      </c>
      <c r="C58" s="68" t="s">
        <v>173</v>
      </c>
      <c r="D58" s="62">
        <v>1</v>
      </c>
      <c r="E58" s="62">
        <v>603</v>
      </c>
      <c r="F58" s="59" t="s">
        <v>86</v>
      </c>
      <c r="G58" s="59" t="s">
        <v>135</v>
      </c>
      <c r="H58" s="60">
        <v>138500</v>
      </c>
      <c r="I58" s="60">
        <v>240.23</v>
      </c>
      <c r="J58" s="60">
        <v>6.57</v>
      </c>
      <c r="K58" s="60">
        <v>0</v>
      </c>
      <c r="L58" s="60">
        <v>0</v>
      </c>
      <c r="M58" s="60">
        <v>0</v>
      </c>
      <c r="N58" s="60">
        <v>246.8</v>
      </c>
      <c r="O58" s="75">
        <v>44963</v>
      </c>
      <c r="P58" s="59" t="s">
        <v>132</v>
      </c>
    </row>
    <row r="59" spans="2:16" x14ac:dyDescent="0.25">
      <c r="B59" s="59" t="s">
        <v>72</v>
      </c>
      <c r="C59" s="68" t="s">
        <v>173</v>
      </c>
      <c r="D59" s="62">
        <v>1</v>
      </c>
      <c r="E59" s="62">
        <v>603</v>
      </c>
      <c r="F59" s="59" t="s">
        <v>86</v>
      </c>
      <c r="G59" s="59" t="s">
        <v>135</v>
      </c>
      <c r="H59" s="60">
        <v>138500</v>
      </c>
      <c r="I59" s="60">
        <v>240.23</v>
      </c>
      <c r="J59" s="60">
        <v>6.57</v>
      </c>
      <c r="K59" s="60">
        <v>0</v>
      </c>
      <c r="L59" s="60">
        <v>0</v>
      </c>
      <c r="M59" s="60">
        <v>0</v>
      </c>
      <c r="N59" s="60">
        <v>246.8</v>
      </c>
      <c r="O59" s="75">
        <v>44991</v>
      </c>
      <c r="P59" s="59" t="s">
        <v>132</v>
      </c>
    </row>
    <row r="60" spans="2:16" x14ac:dyDescent="0.25">
      <c r="B60" s="59" t="s">
        <v>72</v>
      </c>
      <c r="C60" s="68" t="s">
        <v>173</v>
      </c>
      <c r="D60" s="62">
        <v>1</v>
      </c>
      <c r="E60" s="62">
        <v>603</v>
      </c>
      <c r="F60" s="59" t="s">
        <v>86</v>
      </c>
      <c r="G60" s="59" t="s">
        <v>135</v>
      </c>
      <c r="H60" s="60">
        <v>138500</v>
      </c>
      <c r="I60" s="60">
        <v>240.23</v>
      </c>
      <c r="J60" s="60">
        <v>6.57</v>
      </c>
      <c r="K60" s="60">
        <v>0</v>
      </c>
      <c r="L60" s="60">
        <v>0</v>
      </c>
      <c r="M60" s="60">
        <v>0</v>
      </c>
      <c r="N60" s="60">
        <v>246.8</v>
      </c>
      <c r="O60" s="75">
        <v>45021</v>
      </c>
      <c r="P60" s="59" t="s">
        <v>132</v>
      </c>
    </row>
    <row r="61" spans="2:16" x14ac:dyDescent="0.25">
      <c r="B61" s="59" t="s">
        <v>72</v>
      </c>
      <c r="C61" s="68" t="s">
        <v>173</v>
      </c>
      <c r="D61" s="62">
        <v>1</v>
      </c>
      <c r="E61" s="62">
        <v>603</v>
      </c>
      <c r="F61" s="59" t="s">
        <v>86</v>
      </c>
      <c r="G61" s="59" t="s">
        <v>135</v>
      </c>
      <c r="H61" s="60">
        <v>138500</v>
      </c>
      <c r="I61" s="60">
        <v>240.23</v>
      </c>
      <c r="J61" s="60">
        <v>6.57</v>
      </c>
      <c r="K61" s="60">
        <v>0</v>
      </c>
      <c r="L61" s="60">
        <v>0</v>
      </c>
      <c r="M61" s="60">
        <v>0</v>
      </c>
      <c r="N61" s="60">
        <v>246.8</v>
      </c>
      <c r="O61" s="75">
        <v>45051</v>
      </c>
      <c r="P61" s="59" t="s">
        <v>132</v>
      </c>
    </row>
    <row r="62" spans="2:16" x14ac:dyDescent="0.25">
      <c r="B62" s="59" t="s">
        <v>145</v>
      </c>
      <c r="C62" s="68" t="s">
        <v>174</v>
      </c>
      <c r="D62" s="62">
        <v>5</v>
      </c>
      <c r="E62" s="62">
        <v>302</v>
      </c>
      <c r="F62" s="59" t="s">
        <v>71</v>
      </c>
      <c r="G62" s="59" t="s">
        <v>146</v>
      </c>
      <c r="H62" s="60">
        <v>127900</v>
      </c>
      <c r="I62" s="60">
        <v>4050</v>
      </c>
      <c r="J62" s="60">
        <v>0</v>
      </c>
      <c r="K62" s="60">
        <v>0</v>
      </c>
      <c r="L62" s="60">
        <v>0</v>
      </c>
      <c r="M62" s="60">
        <v>4050</v>
      </c>
      <c r="N62" s="60">
        <v>0</v>
      </c>
      <c r="O62" s="75">
        <v>41365</v>
      </c>
      <c r="P62" s="59" t="s">
        <v>132</v>
      </c>
    </row>
    <row r="63" spans="2:16" x14ac:dyDescent="0.25">
      <c r="B63" s="59" t="s">
        <v>145</v>
      </c>
      <c r="C63" s="68" t="s">
        <v>174</v>
      </c>
      <c r="D63" s="62">
        <v>5</v>
      </c>
      <c r="E63" s="62">
        <v>302</v>
      </c>
      <c r="F63" s="59" t="s">
        <v>147</v>
      </c>
      <c r="G63" s="59" t="s">
        <v>146</v>
      </c>
      <c r="H63" s="60">
        <v>127900</v>
      </c>
      <c r="I63" s="60">
        <v>4050</v>
      </c>
      <c r="J63" s="60">
        <v>44.67</v>
      </c>
      <c r="K63" s="60">
        <v>0</v>
      </c>
      <c r="L63" s="60">
        <v>0</v>
      </c>
      <c r="M63" s="60">
        <v>4074.3</v>
      </c>
      <c r="N63" s="60">
        <v>0</v>
      </c>
      <c r="O63" s="75">
        <v>41396</v>
      </c>
      <c r="P63" s="59" t="s">
        <v>132</v>
      </c>
    </row>
    <row r="64" spans="2:16" x14ac:dyDescent="0.25">
      <c r="B64" s="59" t="s">
        <v>145</v>
      </c>
      <c r="C64" s="68" t="s">
        <v>174</v>
      </c>
      <c r="D64" s="62">
        <v>5</v>
      </c>
      <c r="E64" s="62">
        <v>302</v>
      </c>
      <c r="F64" s="59" t="s">
        <v>86</v>
      </c>
      <c r="G64" s="59" t="s">
        <v>146</v>
      </c>
      <c r="H64" s="60">
        <v>127900</v>
      </c>
      <c r="I64" s="60">
        <v>500</v>
      </c>
      <c r="J64" s="60">
        <v>5.52</v>
      </c>
      <c r="K64" s="60">
        <v>0.17</v>
      </c>
      <c r="L64" s="60">
        <v>10.11</v>
      </c>
      <c r="M64" s="60">
        <v>515.79</v>
      </c>
      <c r="N64" s="60">
        <v>0</v>
      </c>
      <c r="O64" s="75">
        <v>41409</v>
      </c>
      <c r="P64" s="59" t="s">
        <v>132</v>
      </c>
    </row>
    <row r="65" spans="2:16" x14ac:dyDescent="0.25">
      <c r="B65" s="59" t="s">
        <v>145</v>
      </c>
      <c r="C65" s="68" t="s">
        <v>174</v>
      </c>
      <c r="D65" s="62">
        <v>5</v>
      </c>
      <c r="E65" s="62">
        <v>302</v>
      </c>
      <c r="F65" s="59" t="s">
        <v>86</v>
      </c>
      <c r="G65" s="59" t="s">
        <v>146</v>
      </c>
      <c r="H65" s="60">
        <v>127900</v>
      </c>
      <c r="I65" s="60">
        <v>500</v>
      </c>
      <c r="J65" s="60">
        <v>29.78</v>
      </c>
      <c r="K65" s="60">
        <v>0</v>
      </c>
      <c r="L65" s="60">
        <v>0</v>
      </c>
      <c r="M65" s="60">
        <v>529.78</v>
      </c>
      <c r="N65" s="60">
        <v>0</v>
      </c>
      <c r="O65" s="75">
        <v>41442</v>
      </c>
      <c r="P65" s="59" t="s">
        <v>132</v>
      </c>
    </row>
    <row r="66" spans="2:16" x14ac:dyDescent="0.25">
      <c r="B66" s="59" t="s">
        <v>145</v>
      </c>
      <c r="C66" s="68" t="s">
        <v>174</v>
      </c>
      <c r="D66" s="62">
        <v>5</v>
      </c>
      <c r="E66" s="62">
        <v>302</v>
      </c>
      <c r="F66" s="59" t="s">
        <v>86</v>
      </c>
      <c r="G66" s="59" t="s">
        <v>146</v>
      </c>
      <c r="H66" s="60">
        <v>127900</v>
      </c>
      <c r="I66" s="60">
        <v>500</v>
      </c>
      <c r="J66" s="60">
        <v>20.72</v>
      </c>
      <c r="K66" s="60">
        <v>0</v>
      </c>
      <c r="L66" s="60">
        <v>0</v>
      </c>
      <c r="M66" s="60">
        <v>520.72</v>
      </c>
      <c r="N66" s="60">
        <v>0</v>
      </c>
      <c r="O66" s="75">
        <v>41470</v>
      </c>
      <c r="P66" s="59" t="s">
        <v>132</v>
      </c>
    </row>
    <row r="67" spans="2:16" x14ac:dyDescent="0.25">
      <c r="B67" s="59" t="s">
        <v>145</v>
      </c>
      <c r="C67" s="68" t="s">
        <v>174</v>
      </c>
      <c r="D67" s="62">
        <v>5</v>
      </c>
      <c r="E67" s="62">
        <v>302</v>
      </c>
      <c r="F67" s="59" t="s">
        <v>86</v>
      </c>
      <c r="G67" s="59" t="s">
        <v>146</v>
      </c>
      <c r="H67" s="60">
        <v>127900</v>
      </c>
      <c r="I67" s="60">
        <v>500</v>
      </c>
      <c r="J67" s="60">
        <v>26.7</v>
      </c>
      <c r="K67" s="60">
        <v>0</v>
      </c>
      <c r="L67" s="60">
        <v>0</v>
      </c>
      <c r="M67" s="60">
        <v>526.70000000000005</v>
      </c>
      <c r="N67" s="60">
        <v>0</v>
      </c>
      <c r="O67" s="75">
        <v>41501</v>
      </c>
      <c r="P67" s="59" t="s">
        <v>132</v>
      </c>
    </row>
    <row r="68" spans="2:16" x14ac:dyDescent="0.25">
      <c r="B68" s="59" t="s">
        <v>145</v>
      </c>
      <c r="C68" s="68" t="s">
        <v>174</v>
      </c>
      <c r="D68" s="62">
        <v>5</v>
      </c>
      <c r="E68" s="62">
        <v>302</v>
      </c>
      <c r="F68" s="59" t="s">
        <v>86</v>
      </c>
      <c r="G68" s="59" t="s">
        <v>146</v>
      </c>
      <c r="H68" s="60">
        <v>127900</v>
      </c>
      <c r="I68" s="60">
        <v>500</v>
      </c>
      <c r="J68" s="60">
        <v>29.23</v>
      </c>
      <c r="K68" s="60">
        <v>0</v>
      </c>
      <c r="L68" s="60">
        <v>0</v>
      </c>
      <c r="M68" s="60">
        <v>529.23</v>
      </c>
      <c r="N68" s="60">
        <v>0</v>
      </c>
      <c r="O68" s="75">
        <v>41533</v>
      </c>
      <c r="P68" s="59" t="s">
        <v>132</v>
      </c>
    </row>
    <row r="69" spans="2:16" x14ac:dyDescent="0.25">
      <c r="B69" s="59" t="s">
        <v>145</v>
      </c>
      <c r="C69" s="68" t="s">
        <v>174</v>
      </c>
      <c r="D69" s="62">
        <v>5</v>
      </c>
      <c r="E69" s="62">
        <v>302</v>
      </c>
      <c r="F69" s="59" t="s">
        <v>86</v>
      </c>
      <c r="G69" s="59" t="s">
        <v>146</v>
      </c>
      <c r="H69" s="60">
        <v>127900</v>
      </c>
      <c r="I69" s="60">
        <v>500</v>
      </c>
      <c r="J69" s="60">
        <v>30.87</v>
      </c>
      <c r="K69" s="60">
        <v>0</v>
      </c>
      <c r="L69" s="60">
        <v>0</v>
      </c>
      <c r="M69" s="60">
        <v>530.87</v>
      </c>
      <c r="N69" s="60">
        <v>0</v>
      </c>
      <c r="O69" s="75">
        <v>41562</v>
      </c>
      <c r="P69" s="59" t="s">
        <v>132</v>
      </c>
    </row>
    <row r="70" spans="2:16" x14ac:dyDescent="0.25">
      <c r="B70" s="59" t="s">
        <v>145</v>
      </c>
      <c r="C70" s="68" t="s">
        <v>174</v>
      </c>
      <c r="D70" s="62">
        <v>5</v>
      </c>
      <c r="E70" s="62">
        <v>302</v>
      </c>
      <c r="F70" s="59" t="s">
        <v>86</v>
      </c>
      <c r="G70" s="59" t="s">
        <v>146</v>
      </c>
      <c r="H70" s="60">
        <v>127900</v>
      </c>
      <c r="I70" s="60">
        <v>500</v>
      </c>
      <c r="J70" s="60">
        <v>33.15</v>
      </c>
      <c r="K70" s="60">
        <v>0</v>
      </c>
      <c r="L70" s="60">
        <v>0</v>
      </c>
      <c r="M70" s="60">
        <v>533.15</v>
      </c>
      <c r="N70" s="60">
        <v>0</v>
      </c>
      <c r="O70" s="75">
        <v>41596</v>
      </c>
      <c r="P70" s="59" t="s">
        <v>132</v>
      </c>
    </row>
    <row r="71" spans="2:16" x14ac:dyDescent="0.25">
      <c r="B71" s="59" t="s">
        <v>145</v>
      </c>
      <c r="C71" s="68" t="s">
        <v>174</v>
      </c>
      <c r="D71" s="62">
        <v>5</v>
      </c>
      <c r="E71" s="62">
        <v>302</v>
      </c>
      <c r="F71" s="59" t="s">
        <v>86</v>
      </c>
      <c r="G71" s="59" t="s">
        <v>146</v>
      </c>
      <c r="H71" s="60">
        <v>127900</v>
      </c>
      <c r="I71" s="60">
        <v>500</v>
      </c>
      <c r="J71" s="60">
        <v>34.54</v>
      </c>
      <c r="K71" s="60">
        <v>0</v>
      </c>
      <c r="L71" s="60">
        <v>0</v>
      </c>
      <c r="M71" s="60">
        <v>534.54</v>
      </c>
      <c r="N71" s="60">
        <v>0</v>
      </c>
      <c r="O71" s="75">
        <v>41624</v>
      </c>
      <c r="P71" s="59" t="s">
        <v>132</v>
      </c>
    </row>
    <row r="72" spans="2:16" x14ac:dyDescent="0.25">
      <c r="B72" s="59" t="s">
        <v>145</v>
      </c>
      <c r="C72" s="68" t="s">
        <v>174</v>
      </c>
      <c r="D72" s="62">
        <v>5</v>
      </c>
      <c r="E72" s="62">
        <v>302</v>
      </c>
      <c r="F72" s="59" t="s">
        <v>86</v>
      </c>
      <c r="G72" s="59" t="s">
        <v>146</v>
      </c>
      <c r="H72" s="60">
        <v>127900</v>
      </c>
      <c r="I72" s="60">
        <v>500</v>
      </c>
      <c r="J72" s="60">
        <v>36.409999999999997</v>
      </c>
      <c r="K72" s="60">
        <v>0</v>
      </c>
      <c r="L72" s="60">
        <v>0</v>
      </c>
      <c r="M72" s="60">
        <v>536.41</v>
      </c>
      <c r="N72" s="60">
        <v>0</v>
      </c>
      <c r="O72" s="75">
        <v>41654</v>
      </c>
      <c r="P72" s="59" t="s">
        <v>132</v>
      </c>
    </row>
    <row r="73" spans="2:16" x14ac:dyDescent="0.25">
      <c r="B73" s="59" t="s">
        <v>145</v>
      </c>
      <c r="C73" s="68" t="s">
        <v>174</v>
      </c>
      <c r="D73" s="62">
        <v>5</v>
      </c>
      <c r="E73" s="62">
        <v>302</v>
      </c>
      <c r="F73" s="59" t="s">
        <v>86</v>
      </c>
      <c r="G73" s="59" t="s">
        <v>146</v>
      </c>
      <c r="H73" s="60">
        <v>127900</v>
      </c>
      <c r="I73" s="60">
        <v>500</v>
      </c>
      <c r="J73" s="60">
        <v>36.950000000000003</v>
      </c>
      <c r="K73" s="60">
        <v>0</v>
      </c>
      <c r="L73" s="60">
        <v>0</v>
      </c>
      <c r="M73" s="60">
        <v>536.95000000000005</v>
      </c>
      <c r="N73" s="60">
        <v>0</v>
      </c>
      <c r="O73" s="75">
        <v>41687</v>
      </c>
      <c r="P73" s="59" t="s">
        <v>132</v>
      </c>
    </row>
    <row r="74" spans="2:16" x14ac:dyDescent="0.25">
      <c r="B74" s="59" t="s">
        <v>145</v>
      </c>
      <c r="C74" s="68" t="s">
        <v>174</v>
      </c>
      <c r="D74" s="62">
        <v>5</v>
      </c>
      <c r="E74" s="62">
        <v>302</v>
      </c>
      <c r="F74" s="59" t="s">
        <v>86</v>
      </c>
      <c r="G74" s="59" t="s">
        <v>146</v>
      </c>
      <c r="H74" s="60">
        <v>127900</v>
      </c>
      <c r="I74" s="60">
        <v>500</v>
      </c>
      <c r="J74" s="60">
        <v>41.67</v>
      </c>
      <c r="K74" s="60">
        <v>0</v>
      </c>
      <c r="L74" s="60">
        <v>0</v>
      </c>
      <c r="M74" s="60">
        <v>541.66999999999996</v>
      </c>
      <c r="N74" s="60">
        <v>0</v>
      </c>
      <c r="O74" s="75">
        <v>41715</v>
      </c>
      <c r="P74" s="59" t="s">
        <v>132</v>
      </c>
    </row>
    <row r="75" spans="2:16" x14ac:dyDescent="0.25">
      <c r="B75" s="59" t="s">
        <v>145</v>
      </c>
      <c r="C75" s="68" t="s">
        <v>174</v>
      </c>
      <c r="D75" s="62">
        <v>5</v>
      </c>
      <c r="E75" s="62">
        <v>302</v>
      </c>
      <c r="F75" s="59" t="s">
        <v>86</v>
      </c>
      <c r="G75" s="59" t="s">
        <v>146</v>
      </c>
      <c r="H75" s="60">
        <v>127900</v>
      </c>
      <c r="I75" s="60">
        <v>500</v>
      </c>
      <c r="J75" s="60">
        <v>43.46</v>
      </c>
      <c r="K75" s="60">
        <v>1.45</v>
      </c>
      <c r="L75" s="60">
        <v>10.87</v>
      </c>
      <c r="M75" s="60">
        <v>555.78</v>
      </c>
      <c r="N75" s="60">
        <v>0</v>
      </c>
      <c r="O75" s="75">
        <v>41744</v>
      </c>
      <c r="P75" s="59" t="s">
        <v>132</v>
      </c>
    </row>
    <row r="76" spans="2:16" x14ac:dyDescent="0.25">
      <c r="B76" s="59" t="s">
        <v>145</v>
      </c>
      <c r="C76" s="68" t="s">
        <v>174</v>
      </c>
      <c r="D76" s="62">
        <v>5</v>
      </c>
      <c r="E76" s="62">
        <v>302</v>
      </c>
      <c r="F76" s="59" t="s">
        <v>133</v>
      </c>
      <c r="G76" s="59" t="s">
        <v>146</v>
      </c>
      <c r="H76" s="60">
        <v>127900</v>
      </c>
      <c r="I76" s="60">
        <v>3150</v>
      </c>
      <c r="J76" s="60">
        <v>273.8</v>
      </c>
      <c r="K76" s="60">
        <v>9.1300000000000008</v>
      </c>
      <c r="L76" s="60">
        <v>68.48</v>
      </c>
      <c r="M76" s="60">
        <v>3501.41</v>
      </c>
      <c r="N76" s="60">
        <v>0</v>
      </c>
      <c r="O76" s="75">
        <v>41744</v>
      </c>
      <c r="P76" s="59" t="s">
        <v>132</v>
      </c>
    </row>
    <row r="77" spans="2:16" x14ac:dyDescent="0.25">
      <c r="B77" s="59" t="s">
        <v>145</v>
      </c>
      <c r="C77" s="68" t="s">
        <v>174</v>
      </c>
      <c r="D77" s="62">
        <v>5</v>
      </c>
      <c r="E77" s="62">
        <v>302</v>
      </c>
      <c r="F77" s="59" t="s">
        <v>86</v>
      </c>
      <c r="G77" s="59" t="s">
        <v>146</v>
      </c>
      <c r="H77" s="60">
        <v>127900</v>
      </c>
      <c r="I77" s="60">
        <v>500</v>
      </c>
      <c r="J77" s="60">
        <v>44.98</v>
      </c>
      <c r="K77" s="60">
        <v>0</v>
      </c>
      <c r="L77" s="60">
        <v>0</v>
      </c>
      <c r="M77" s="60">
        <v>544.98</v>
      </c>
      <c r="N77" s="60">
        <v>0</v>
      </c>
      <c r="O77" s="75">
        <v>41774</v>
      </c>
      <c r="P77" s="59" t="s">
        <v>132</v>
      </c>
    </row>
    <row r="78" spans="2:16" x14ac:dyDescent="0.25">
      <c r="B78" s="59" t="s">
        <v>145</v>
      </c>
      <c r="C78" s="68" t="s">
        <v>174</v>
      </c>
      <c r="D78" s="62">
        <v>5</v>
      </c>
      <c r="E78" s="62">
        <v>302</v>
      </c>
      <c r="F78" s="59" t="s">
        <v>86</v>
      </c>
      <c r="G78" s="59" t="s">
        <v>146</v>
      </c>
      <c r="H78" s="60">
        <v>127900</v>
      </c>
      <c r="I78" s="60">
        <v>500</v>
      </c>
      <c r="J78" s="60">
        <v>49.78</v>
      </c>
      <c r="K78" s="60">
        <v>0</v>
      </c>
      <c r="L78" s="60">
        <v>0</v>
      </c>
      <c r="M78" s="60">
        <v>549.78</v>
      </c>
      <c r="N78" s="60">
        <v>0</v>
      </c>
      <c r="O78" s="75">
        <v>41806</v>
      </c>
      <c r="P78" s="59" t="s">
        <v>132</v>
      </c>
    </row>
    <row r="79" spans="2:16" x14ac:dyDescent="0.25">
      <c r="B79" s="59" t="s">
        <v>145</v>
      </c>
      <c r="C79" s="68" t="s">
        <v>174</v>
      </c>
      <c r="D79" s="62">
        <v>5</v>
      </c>
      <c r="E79" s="62">
        <v>302</v>
      </c>
      <c r="F79" s="59" t="s">
        <v>86</v>
      </c>
      <c r="G79" s="59" t="s">
        <v>146</v>
      </c>
      <c r="H79" s="60">
        <v>127900</v>
      </c>
      <c r="I79" s="60">
        <v>500</v>
      </c>
      <c r="J79" s="60">
        <v>61.05</v>
      </c>
      <c r="K79" s="60">
        <v>0</v>
      </c>
      <c r="L79" s="60">
        <v>0</v>
      </c>
      <c r="M79" s="60">
        <v>561.04999999999995</v>
      </c>
      <c r="N79" s="60">
        <v>0</v>
      </c>
      <c r="O79" s="75">
        <v>41835</v>
      </c>
      <c r="P79" s="59" t="s">
        <v>132</v>
      </c>
    </row>
    <row r="80" spans="2:16" x14ac:dyDescent="0.25">
      <c r="B80" s="59" t="s">
        <v>145</v>
      </c>
      <c r="C80" s="68" t="s">
        <v>174</v>
      </c>
      <c r="D80" s="62">
        <v>5</v>
      </c>
      <c r="E80" s="62">
        <v>302</v>
      </c>
      <c r="F80" s="59" t="s">
        <v>86</v>
      </c>
      <c r="G80" s="59" t="s">
        <v>146</v>
      </c>
      <c r="H80" s="60">
        <v>127900</v>
      </c>
      <c r="I80" s="60">
        <v>500</v>
      </c>
      <c r="J80" s="60">
        <v>64.75</v>
      </c>
      <c r="K80" s="60">
        <v>0</v>
      </c>
      <c r="L80" s="60">
        <v>0</v>
      </c>
      <c r="M80" s="60">
        <v>564.75</v>
      </c>
      <c r="N80" s="60">
        <v>0</v>
      </c>
      <c r="O80" s="75">
        <v>41866</v>
      </c>
      <c r="P80" s="59" t="s">
        <v>132</v>
      </c>
    </row>
    <row r="81" spans="2:16" x14ac:dyDescent="0.25">
      <c r="B81" s="59" t="s">
        <v>145</v>
      </c>
      <c r="C81" s="68" t="s">
        <v>174</v>
      </c>
      <c r="D81" s="62">
        <v>5</v>
      </c>
      <c r="E81" s="62">
        <v>302</v>
      </c>
      <c r="F81" s="59" t="s">
        <v>86</v>
      </c>
      <c r="G81" s="59" t="s">
        <v>146</v>
      </c>
      <c r="H81" s="60">
        <v>127900</v>
      </c>
      <c r="I81" s="60">
        <v>500</v>
      </c>
      <c r="J81" s="60">
        <v>68.989999999999995</v>
      </c>
      <c r="K81" s="60">
        <v>0</v>
      </c>
      <c r="L81" s="60">
        <v>0</v>
      </c>
      <c r="M81" s="60">
        <v>568.99</v>
      </c>
      <c r="N81" s="60">
        <v>0</v>
      </c>
      <c r="O81" s="75">
        <v>41897</v>
      </c>
      <c r="P81" s="59" t="s">
        <v>132</v>
      </c>
    </row>
    <row r="82" spans="2:16" x14ac:dyDescent="0.25">
      <c r="B82" s="59" t="s">
        <v>145</v>
      </c>
      <c r="C82" s="68" t="s">
        <v>174</v>
      </c>
      <c r="D82" s="62">
        <v>5</v>
      </c>
      <c r="E82" s="62">
        <v>302</v>
      </c>
      <c r="F82" s="59" t="s">
        <v>86</v>
      </c>
      <c r="G82" s="59" t="s">
        <v>146</v>
      </c>
      <c r="H82" s="60">
        <v>127900</v>
      </c>
      <c r="I82" s="60">
        <v>500</v>
      </c>
      <c r="J82" s="60">
        <v>69.44</v>
      </c>
      <c r="K82" s="60">
        <v>0</v>
      </c>
      <c r="L82" s="60">
        <v>0</v>
      </c>
      <c r="M82" s="60">
        <v>569.44000000000005</v>
      </c>
      <c r="N82" s="60">
        <v>0</v>
      </c>
      <c r="O82" s="75">
        <v>41927</v>
      </c>
      <c r="P82" s="59" t="s">
        <v>132</v>
      </c>
    </row>
    <row r="83" spans="2:16" x14ac:dyDescent="0.25">
      <c r="B83" s="59" t="s">
        <v>145</v>
      </c>
      <c r="C83" s="68" t="s">
        <v>174</v>
      </c>
      <c r="D83" s="62">
        <v>5</v>
      </c>
      <c r="E83" s="62">
        <v>302</v>
      </c>
      <c r="F83" s="59" t="s">
        <v>86</v>
      </c>
      <c r="G83" s="59" t="s">
        <v>146</v>
      </c>
      <c r="H83" s="60">
        <v>127900</v>
      </c>
      <c r="I83" s="60">
        <v>500</v>
      </c>
      <c r="J83" s="60">
        <v>70.3</v>
      </c>
      <c r="K83" s="60">
        <v>0</v>
      </c>
      <c r="L83" s="60">
        <v>0</v>
      </c>
      <c r="M83" s="60">
        <v>570.29999999999995</v>
      </c>
      <c r="N83" s="60">
        <v>0</v>
      </c>
      <c r="O83" s="75">
        <v>41960</v>
      </c>
      <c r="P83" s="59" t="s">
        <v>132</v>
      </c>
    </row>
    <row r="84" spans="2:16" x14ac:dyDescent="0.25">
      <c r="B84" s="59" t="s">
        <v>145</v>
      </c>
      <c r="C84" s="68" t="s">
        <v>174</v>
      </c>
      <c r="D84" s="62">
        <v>5</v>
      </c>
      <c r="E84" s="62">
        <v>302</v>
      </c>
      <c r="F84" s="59" t="s">
        <v>86</v>
      </c>
      <c r="G84" s="59" t="s">
        <v>146</v>
      </c>
      <c r="H84" s="60">
        <v>127900</v>
      </c>
      <c r="I84" s="60">
        <v>500</v>
      </c>
      <c r="J84" s="60">
        <v>71.27</v>
      </c>
      <c r="K84" s="60">
        <v>0.38</v>
      </c>
      <c r="L84" s="60">
        <v>11.43</v>
      </c>
      <c r="M84" s="60">
        <v>583.07000000000005</v>
      </c>
      <c r="N84" s="60">
        <v>0</v>
      </c>
      <c r="O84" s="75">
        <v>41988</v>
      </c>
      <c r="P84" s="59" t="s">
        <v>132</v>
      </c>
    </row>
    <row r="85" spans="2:16" x14ac:dyDescent="0.25">
      <c r="B85" s="59" t="s">
        <v>145</v>
      </c>
      <c r="C85" s="68" t="s">
        <v>174</v>
      </c>
      <c r="D85" s="62">
        <v>5</v>
      </c>
      <c r="E85" s="62">
        <v>302</v>
      </c>
      <c r="F85" s="59" t="s">
        <v>86</v>
      </c>
      <c r="G85" s="59" t="s">
        <v>146</v>
      </c>
      <c r="H85" s="60">
        <v>127900</v>
      </c>
      <c r="I85" s="60">
        <v>500</v>
      </c>
      <c r="J85" s="60">
        <v>73.78</v>
      </c>
      <c r="K85" s="60">
        <v>0</v>
      </c>
      <c r="L85" s="60">
        <v>0</v>
      </c>
      <c r="M85" s="60">
        <v>573.78</v>
      </c>
      <c r="N85" s="60">
        <v>0</v>
      </c>
      <c r="O85" s="75">
        <v>42019</v>
      </c>
      <c r="P85" s="59" t="s">
        <v>132</v>
      </c>
    </row>
    <row r="86" spans="2:16" x14ac:dyDescent="0.25">
      <c r="B86" s="59" t="s">
        <v>145</v>
      </c>
      <c r="C86" s="68" t="s">
        <v>174</v>
      </c>
      <c r="D86" s="62">
        <v>5</v>
      </c>
      <c r="E86" s="62">
        <v>302</v>
      </c>
      <c r="F86" s="59" t="s">
        <v>86</v>
      </c>
      <c r="G86" s="59" t="s">
        <v>146</v>
      </c>
      <c r="H86" s="60">
        <v>127900</v>
      </c>
      <c r="I86" s="60">
        <v>500</v>
      </c>
      <c r="J86" s="60">
        <v>74.239999999999995</v>
      </c>
      <c r="K86" s="60">
        <v>0</v>
      </c>
      <c r="L86" s="60">
        <v>0</v>
      </c>
      <c r="M86" s="60">
        <v>574.24</v>
      </c>
      <c r="N86" s="60">
        <v>0</v>
      </c>
      <c r="O86" s="75">
        <v>42051</v>
      </c>
      <c r="P86" s="59" t="s">
        <v>132</v>
      </c>
    </row>
    <row r="87" spans="2:16" x14ac:dyDescent="0.25">
      <c r="B87" s="59" t="s">
        <v>145</v>
      </c>
      <c r="C87" s="68" t="s">
        <v>174</v>
      </c>
      <c r="D87" s="62">
        <v>5</v>
      </c>
      <c r="E87" s="62">
        <v>302</v>
      </c>
      <c r="F87" s="59" t="s">
        <v>86</v>
      </c>
      <c r="G87" s="59" t="s">
        <v>146</v>
      </c>
      <c r="H87" s="60">
        <v>127900</v>
      </c>
      <c r="I87" s="60">
        <v>500</v>
      </c>
      <c r="J87" s="60">
        <v>79.53</v>
      </c>
      <c r="K87" s="60">
        <v>0</v>
      </c>
      <c r="L87" s="60">
        <v>0</v>
      </c>
      <c r="M87" s="60">
        <v>579.53</v>
      </c>
      <c r="N87" s="60">
        <v>0</v>
      </c>
      <c r="O87" s="75">
        <v>42079</v>
      </c>
      <c r="P87" s="59" t="s">
        <v>132</v>
      </c>
    </row>
    <row r="88" spans="2:16" x14ac:dyDescent="0.25">
      <c r="B88" s="59" t="s">
        <v>145</v>
      </c>
      <c r="C88" s="68" t="s">
        <v>174</v>
      </c>
      <c r="D88" s="62">
        <v>5</v>
      </c>
      <c r="E88" s="62">
        <v>302</v>
      </c>
      <c r="F88" s="59" t="s">
        <v>86</v>
      </c>
      <c r="G88" s="59" t="s">
        <v>146</v>
      </c>
      <c r="H88" s="60">
        <v>127900</v>
      </c>
      <c r="I88" s="60">
        <v>500</v>
      </c>
      <c r="J88" s="60">
        <v>81.319999999999993</v>
      </c>
      <c r="K88" s="60">
        <v>0</v>
      </c>
      <c r="L88" s="60">
        <v>0</v>
      </c>
      <c r="M88" s="60">
        <v>581.32000000000005</v>
      </c>
      <c r="N88" s="60">
        <v>0</v>
      </c>
      <c r="O88" s="75">
        <v>42109</v>
      </c>
      <c r="P88" s="59" t="s">
        <v>132</v>
      </c>
    </row>
    <row r="89" spans="2:16" x14ac:dyDescent="0.25">
      <c r="B89" s="59" t="s">
        <v>145</v>
      </c>
      <c r="C89" s="68" t="s">
        <v>174</v>
      </c>
      <c r="D89" s="62">
        <v>5</v>
      </c>
      <c r="E89" s="62">
        <v>302</v>
      </c>
      <c r="F89" s="59" t="s">
        <v>133</v>
      </c>
      <c r="G89" s="59" t="s">
        <v>146</v>
      </c>
      <c r="H89" s="60">
        <v>127900</v>
      </c>
      <c r="I89" s="60">
        <v>3150</v>
      </c>
      <c r="J89" s="60">
        <v>512.29999999999995</v>
      </c>
      <c r="K89" s="60">
        <v>0</v>
      </c>
      <c r="L89" s="60">
        <v>0</v>
      </c>
      <c r="M89" s="60">
        <v>3662.3</v>
      </c>
      <c r="N89" s="60">
        <v>0</v>
      </c>
      <c r="O89" s="75">
        <v>42109</v>
      </c>
      <c r="P89" s="59" t="s">
        <v>132</v>
      </c>
    </row>
    <row r="90" spans="2:16" x14ac:dyDescent="0.25">
      <c r="B90" s="59" t="s">
        <v>145</v>
      </c>
      <c r="C90" s="68" t="s">
        <v>174</v>
      </c>
      <c r="D90" s="62">
        <v>5</v>
      </c>
      <c r="E90" s="62">
        <v>302</v>
      </c>
      <c r="F90" s="59" t="s">
        <v>86</v>
      </c>
      <c r="G90" s="59" t="s">
        <v>146</v>
      </c>
      <c r="H90" s="60">
        <v>127900</v>
      </c>
      <c r="I90" s="60">
        <v>500</v>
      </c>
      <c r="J90" s="60">
        <v>187.1</v>
      </c>
      <c r="K90" s="60">
        <v>0.57999999999999996</v>
      </c>
      <c r="L90" s="60">
        <v>11.7</v>
      </c>
      <c r="M90" s="60">
        <v>597.17999999999995</v>
      </c>
      <c r="N90" s="60">
        <v>0</v>
      </c>
      <c r="O90" s="75">
        <v>42139</v>
      </c>
      <c r="P90" s="59" t="s">
        <v>132</v>
      </c>
    </row>
    <row r="91" spans="2:16" x14ac:dyDescent="0.25">
      <c r="B91" s="59" t="s">
        <v>145</v>
      </c>
      <c r="C91" s="68" t="s">
        <v>174</v>
      </c>
      <c r="D91" s="62">
        <v>5</v>
      </c>
      <c r="E91" s="62">
        <v>302</v>
      </c>
      <c r="F91" s="59" t="s">
        <v>86</v>
      </c>
      <c r="G91" s="59" t="s">
        <v>146</v>
      </c>
      <c r="H91" s="60">
        <v>127900</v>
      </c>
      <c r="I91" s="60">
        <v>500</v>
      </c>
      <c r="J91" s="60">
        <v>87.61</v>
      </c>
      <c r="K91" s="60">
        <v>0</v>
      </c>
      <c r="L91" s="60">
        <v>0</v>
      </c>
      <c r="M91" s="60">
        <v>587.61</v>
      </c>
      <c r="N91" s="60">
        <v>0</v>
      </c>
      <c r="O91" s="75">
        <v>42170</v>
      </c>
      <c r="P91" s="59" t="s">
        <v>132</v>
      </c>
    </row>
    <row r="92" spans="2:16" x14ac:dyDescent="0.25">
      <c r="B92" s="59" t="s">
        <v>145</v>
      </c>
      <c r="C92" s="68" t="s">
        <v>174</v>
      </c>
      <c r="D92" s="62">
        <v>5</v>
      </c>
      <c r="E92" s="62">
        <v>302</v>
      </c>
      <c r="F92" s="59" t="s">
        <v>86</v>
      </c>
      <c r="G92" s="59" t="s">
        <v>146</v>
      </c>
      <c r="H92" s="60">
        <v>127900</v>
      </c>
      <c r="I92" s="60">
        <v>500</v>
      </c>
      <c r="J92" s="60">
        <v>93.19</v>
      </c>
      <c r="K92" s="60">
        <v>0</v>
      </c>
      <c r="L92" s="60">
        <v>0</v>
      </c>
      <c r="M92" s="60">
        <v>593.19000000000005</v>
      </c>
      <c r="N92" s="60">
        <v>0</v>
      </c>
      <c r="O92" s="75">
        <v>42200</v>
      </c>
      <c r="P92" s="59" t="s">
        <v>132</v>
      </c>
    </row>
    <row r="93" spans="2:16" x14ac:dyDescent="0.25">
      <c r="B93" s="59" t="s">
        <v>145</v>
      </c>
      <c r="C93" s="68" t="s">
        <v>174</v>
      </c>
      <c r="D93" s="62">
        <v>5</v>
      </c>
      <c r="E93" s="62">
        <v>302</v>
      </c>
      <c r="F93" s="59" t="s">
        <v>86</v>
      </c>
      <c r="G93" s="59" t="s">
        <v>146</v>
      </c>
      <c r="H93" s="60">
        <v>127900</v>
      </c>
      <c r="I93" s="60">
        <v>500</v>
      </c>
      <c r="J93" s="60">
        <v>104.11</v>
      </c>
      <c r="K93" s="60">
        <v>0</v>
      </c>
      <c r="L93" s="60">
        <v>0</v>
      </c>
      <c r="M93" s="60">
        <v>604.11</v>
      </c>
      <c r="N93" s="60">
        <v>0</v>
      </c>
      <c r="O93" s="75">
        <v>42233</v>
      </c>
      <c r="P93" s="59" t="s">
        <v>132</v>
      </c>
    </row>
    <row r="94" spans="2:16" x14ac:dyDescent="0.25">
      <c r="B94" s="59" t="s">
        <v>145</v>
      </c>
      <c r="C94" s="68" t="s">
        <v>174</v>
      </c>
      <c r="D94" s="62">
        <v>5</v>
      </c>
      <c r="E94" s="62">
        <v>302</v>
      </c>
      <c r="F94" s="59" t="s">
        <v>86</v>
      </c>
      <c r="G94" s="59" t="s">
        <v>146</v>
      </c>
      <c r="H94" s="60">
        <v>127900</v>
      </c>
      <c r="I94" s="60">
        <v>500</v>
      </c>
      <c r="J94" s="60">
        <v>107.43</v>
      </c>
      <c r="K94" s="60">
        <v>0.2</v>
      </c>
      <c r="L94" s="60">
        <v>12.15</v>
      </c>
      <c r="M94" s="60">
        <v>619.78</v>
      </c>
      <c r="N94" s="60">
        <v>0</v>
      </c>
      <c r="O94" s="75">
        <v>42262</v>
      </c>
      <c r="P94" s="59" t="s">
        <v>132</v>
      </c>
    </row>
    <row r="95" spans="2:16" x14ac:dyDescent="0.25">
      <c r="B95" s="59" t="s">
        <v>145</v>
      </c>
      <c r="C95" s="68" t="s">
        <v>174</v>
      </c>
      <c r="D95" s="62">
        <v>5</v>
      </c>
      <c r="E95" s="62">
        <v>302</v>
      </c>
      <c r="F95" s="59" t="s">
        <v>86</v>
      </c>
      <c r="G95" s="59" t="s">
        <v>146</v>
      </c>
      <c r="H95" s="60">
        <v>127900</v>
      </c>
      <c r="I95" s="60">
        <v>500</v>
      </c>
      <c r="J95" s="60">
        <v>188.63</v>
      </c>
      <c r="K95" s="60">
        <v>6.74</v>
      </c>
      <c r="L95" s="60">
        <v>12.25</v>
      </c>
      <c r="M95" s="60">
        <v>624.79999999999995</v>
      </c>
      <c r="N95" s="60">
        <v>0</v>
      </c>
      <c r="O95" s="75">
        <v>42292</v>
      </c>
      <c r="P95" s="59" t="s">
        <v>132</v>
      </c>
    </row>
    <row r="96" spans="2:16" x14ac:dyDescent="0.25">
      <c r="B96" s="59" t="s">
        <v>145</v>
      </c>
      <c r="C96" s="68" t="s">
        <v>174</v>
      </c>
      <c r="D96" s="62">
        <v>5</v>
      </c>
      <c r="E96" s="62">
        <v>302</v>
      </c>
      <c r="F96" s="59" t="s">
        <v>86</v>
      </c>
      <c r="G96" s="59" t="s">
        <v>146</v>
      </c>
      <c r="H96" s="60">
        <v>127900</v>
      </c>
      <c r="I96" s="60">
        <v>500</v>
      </c>
      <c r="J96" s="60">
        <v>112.36</v>
      </c>
      <c r="K96" s="60">
        <v>0.2</v>
      </c>
      <c r="L96" s="60">
        <v>12.25</v>
      </c>
      <c r="M96" s="60">
        <v>624.80999999999995</v>
      </c>
      <c r="N96" s="60">
        <v>0</v>
      </c>
      <c r="O96" s="75">
        <v>42324</v>
      </c>
      <c r="P96" s="59" t="s">
        <v>132</v>
      </c>
    </row>
    <row r="97" spans="2:16" x14ac:dyDescent="0.25">
      <c r="B97" s="59" t="s">
        <v>145</v>
      </c>
      <c r="C97" s="68" t="s">
        <v>174</v>
      </c>
      <c r="D97" s="62">
        <v>5</v>
      </c>
      <c r="E97" s="62">
        <v>302</v>
      </c>
      <c r="F97" s="59" t="s">
        <v>134</v>
      </c>
      <c r="G97" s="59" t="s">
        <v>146</v>
      </c>
      <c r="H97" s="60">
        <v>127900</v>
      </c>
      <c r="I97" s="60">
        <v>98000</v>
      </c>
      <c r="J97" s="60">
        <v>102640.19</v>
      </c>
      <c r="K97" s="60">
        <v>62794.1</v>
      </c>
      <c r="L97" s="60">
        <v>4012.8</v>
      </c>
      <c r="M97" s="60">
        <v>0.01</v>
      </c>
      <c r="N97" s="60">
        <v>267447.08</v>
      </c>
      <c r="O97" s="75">
        <v>42738</v>
      </c>
      <c r="P97" s="59" t="s">
        <v>132</v>
      </c>
    </row>
    <row r="98" spans="2:16" x14ac:dyDescent="0.25">
      <c r="B98" s="59" t="s">
        <v>67</v>
      </c>
      <c r="C98" s="68" t="s">
        <v>175</v>
      </c>
      <c r="D98" s="62">
        <v>5</v>
      </c>
      <c r="E98" s="62">
        <v>201</v>
      </c>
      <c r="F98" s="59" t="s">
        <v>86</v>
      </c>
      <c r="G98" s="59" t="s">
        <v>143</v>
      </c>
      <c r="H98" s="60">
        <v>132500</v>
      </c>
      <c r="I98" s="60">
        <v>4000</v>
      </c>
      <c r="J98" s="60">
        <v>0</v>
      </c>
      <c r="K98" s="60">
        <v>0</v>
      </c>
      <c r="L98" s="60">
        <v>0</v>
      </c>
      <c r="M98" s="60">
        <v>4000</v>
      </c>
      <c r="N98" s="60">
        <v>0</v>
      </c>
      <c r="O98" s="75">
        <v>43539</v>
      </c>
      <c r="P98" s="59" t="s">
        <v>132</v>
      </c>
    </row>
    <row r="99" spans="2:16" x14ac:dyDescent="0.25">
      <c r="B99" s="59" t="s">
        <v>67</v>
      </c>
      <c r="C99" s="68" t="s">
        <v>175</v>
      </c>
      <c r="D99" s="62">
        <v>5</v>
      </c>
      <c r="E99" s="62">
        <v>201</v>
      </c>
      <c r="F99" s="59" t="s">
        <v>144</v>
      </c>
      <c r="G99" s="59" t="s">
        <v>143</v>
      </c>
      <c r="H99" s="60">
        <v>132500</v>
      </c>
      <c r="I99" s="60">
        <v>3729.58</v>
      </c>
      <c r="J99" s="60">
        <v>0</v>
      </c>
      <c r="K99" s="60">
        <v>0</v>
      </c>
      <c r="L99" s="60">
        <v>0</v>
      </c>
      <c r="M99" s="60">
        <v>3729.58</v>
      </c>
      <c r="N99" s="60">
        <v>0</v>
      </c>
      <c r="O99" s="75">
        <v>43567</v>
      </c>
      <c r="P99" s="59" t="s">
        <v>132</v>
      </c>
    </row>
    <row r="100" spans="2:16" x14ac:dyDescent="0.25">
      <c r="B100" s="59" t="s">
        <v>67</v>
      </c>
      <c r="C100" s="68" t="s">
        <v>175</v>
      </c>
      <c r="D100" s="62">
        <v>5</v>
      </c>
      <c r="E100" s="62">
        <v>201</v>
      </c>
      <c r="F100" s="59" t="s">
        <v>88</v>
      </c>
      <c r="G100" s="59" t="s">
        <v>143</v>
      </c>
      <c r="H100" s="60">
        <v>132500</v>
      </c>
      <c r="I100" s="60">
        <v>120487.53</v>
      </c>
      <c r="J100" s="60">
        <v>0</v>
      </c>
      <c r="K100" s="60">
        <v>0</v>
      </c>
      <c r="L100" s="60">
        <v>0</v>
      </c>
      <c r="M100" s="60">
        <v>119662</v>
      </c>
      <c r="N100" s="60">
        <v>0</v>
      </c>
      <c r="O100" s="75">
        <v>43567</v>
      </c>
      <c r="P100" s="59" t="s">
        <v>132</v>
      </c>
    </row>
    <row r="101" spans="2:16" x14ac:dyDescent="0.25">
      <c r="B101" s="59" t="s">
        <v>67</v>
      </c>
      <c r="C101" s="68" t="s">
        <v>175</v>
      </c>
      <c r="D101" s="62">
        <v>5</v>
      </c>
      <c r="E101" s="62">
        <v>201</v>
      </c>
      <c r="F101" s="59" t="s">
        <v>86</v>
      </c>
      <c r="G101" s="59" t="s">
        <v>143</v>
      </c>
      <c r="H101" s="60">
        <v>132500</v>
      </c>
      <c r="I101" s="60">
        <v>119.29</v>
      </c>
      <c r="J101" s="60">
        <v>2.0299999999999998</v>
      </c>
      <c r="K101" s="60">
        <v>0</v>
      </c>
      <c r="L101" s="60">
        <v>0</v>
      </c>
      <c r="M101" s="60">
        <v>121.32</v>
      </c>
      <c r="N101" s="60">
        <v>0</v>
      </c>
      <c r="O101" s="75">
        <v>43570</v>
      </c>
      <c r="P101" s="59" t="s">
        <v>132</v>
      </c>
    </row>
    <row r="102" spans="2:16" x14ac:dyDescent="0.25">
      <c r="B102" s="59" t="s">
        <v>67</v>
      </c>
      <c r="C102" s="68" t="s">
        <v>175</v>
      </c>
      <c r="D102" s="62">
        <v>5</v>
      </c>
      <c r="E102" s="62">
        <v>201</v>
      </c>
      <c r="F102" s="59" t="s">
        <v>86</v>
      </c>
      <c r="G102" s="59" t="s">
        <v>143</v>
      </c>
      <c r="H102" s="60">
        <v>132500</v>
      </c>
      <c r="I102" s="60">
        <v>118.96</v>
      </c>
      <c r="J102" s="60">
        <v>3.61</v>
      </c>
      <c r="K102" s="60">
        <v>0</v>
      </c>
      <c r="L102" s="60">
        <v>0</v>
      </c>
      <c r="M102" s="60">
        <v>122.57</v>
      </c>
      <c r="N102" s="60">
        <v>0</v>
      </c>
      <c r="O102" s="75">
        <v>43600</v>
      </c>
      <c r="P102" s="59" t="s">
        <v>132</v>
      </c>
    </row>
    <row r="103" spans="2:16" x14ac:dyDescent="0.25">
      <c r="B103" s="59" t="s">
        <v>67</v>
      </c>
      <c r="C103" s="68" t="s">
        <v>175</v>
      </c>
      <c r="D103" s="62">
        <v>5</v>
      </c>
      <c r="E103" s="62">
        <v>201</v>
      </c>
      <c r="F103" s="59" t="s">
        <v>86</v>
      </c>
      <c r="G103" s="59" t="s">
        <v>143</v>
      </c>
      <c r="H103" s="60">
        <v>132500</v>
      </c>
      <c r="I103" s="60">
        <v>118.96</v>
      </c>
      <c r="J103" s="60">
        <v>4.5599999999999996</v>
      </c>
      <c r="K103" s="60">
        <v>0</v>
      </c>
      <c r="L103" s="60">
        <v>0</v>
      </c>
      <c r="M103" s="60">
        <v>123.52</v>
      </c>
      <c r="N103" s="60">
        <v>0</v>
      </c>
      <c r="O103" s="75">
        <v>43633</v>
      </c>
      <c r="P103" s="59" t="s">
        <v>132</v>
      </c>
    </row>
    <row r="104" spans="2:16" x14ac:dyDescent="0.25">
      <c r="B104" s="59" t="s">
        <v>67</v>
      </c>
      <c r="C104" s="68" t="s">
        <v>175</v>
      </c>
      <c r="D104" s="62">
        <v>5</v>
      </c>
      <c r="E104" s="62">
        <v>201</v>
      </c>
      <c r="F104" s="59" t="s">
        <v>86</v>
      </c>
      <c r="G104" s="59" t="s">
        <v>143</v>
      </c>
      <c r="H104" s="60">
        <v>132500</v>
      </c>
      <c r="I104" s="60">
        <v>118.96</v>
      </c>
      <c r="J104" s="60">
        <v>5.79</v>
      </c>
      <c r="K104" s="60">
        <v>0</v>
      </c>
      <c r="L104" s="60">
        <v>0</v>
      </c>
      <c r="M104" s="60">
        <v>0</v>
      </c>
      <c r="N104" s="60">
        <v>124.74</v>
      </c>
      <c r="O104" s="75">
        <v>43661</v>
      </c>
      <c r="P104" s="59" t="s">
        <v>132</v>
      </c>
    </row>
    <row r="105" spans="2:16" x14ac:dyDescent="0.25">
      <c r="B105" s="59" t="s">
        <v>67</v>
      </c>
      <c r="C105" s="68" t="s">
        <v>175</v>
      </c>
      <c r="D105" s="62">
        <v>5</v>
      </c>
      <c r="E105" s="62">
        <v>201</v>
      </c>
      <c r="F105" s="59" t="s">
        <v>86</v>
      </c>
      <c r="G105" s="59" t="s">
        <v>143</v>
      </c>
      <c r="H105" s="60">
        <v>132500</v>
      </c>
      <c r="I105" s="60">
        <v>118.96</v>
      </c>
      <c r="J105" s="60">
        <v>6.7</v>
      </c>
      <c r="K105" s="60">
        <v>0</v>
      </c>
      <c r="L105" s="60">
        <v>0</v>
      </c>
      <c r="M105" s="60">
        <v>0.28000000000000003</v>
      </c>
      <c r="N105" s="60">
        <v>125.38</v>
      </c>
      <c r="O105" s="75">
        <v>43692</v>
      </c>
      <c r="P105" s="59" t="s">
        <v>132</v>
      </c>
    </row>
    <row r="106" spans="2:16" x14ac:dyDescent="0.25">
      <c r="B106" s="59" t="s">
        <v>67</v>
      </c>
      <c r="C106" s="68" t="s">
        <v>175</v>
      </c>
      <c r="D106" s="62">
        <v>5</v>
      </c>
      <c r="E106" s="62">
        <v>201</v>
      </c>
      <c r="F106" s="59" t="s">
        <v>86</v>
      </c>
      <c r="G106" s="59" t="s">
        <v>143</v>
      </c>
      <c r="H106" s="60">
        <v>132500</v>
      </c>
      <c r="I106" s="60">
        <v>118.96</v>
      </c>
      <c r="J106" s="60">
        <v>6.7</v>
      </c>
      <c r="K106" s="60">
        <v>0</v>
      </c>
      <c r="L106" s="60">
        <v>0</v>
      </c>
      <c r="M106" s="60">
        <v>0</v>
      </c>
      <c r="N106" s="60">
        <v>125.66</v>
      </c>
      <c r="O106" s="75">
        <v>43724</v>
      </c>
      <c r="P106" s="59" t="s">
        <v>132</v>
      </c>
    </row>
    <row r="107" spans="2:16" x14ac:dyDescent="0.25">
      <c r="B107" s="59" t="s">
        <v>67</v>
      </c>
      <c r="C107" s="68" t="s">
        <v>175</v>
      </c>
      <c r="D107" s="62">
        <v>5</v>
      </c>
      <c r="E107" s="62">
        <v>201</v>
      </c>
      <c r="F107" s="59" t="s">
        <v>86</v>
      </c>
      <c r="G107" s="59" t="s">
        <v>143</v>
      </c>
      <c r="H107" s="60">
        <v>132500</v>
      </c>
      <c r="I107" s="60">
        <v>118.96</v>
      </c>
      <c r="J107" s="60">
        <v>6.7</v>
      </c>
      <c r="K107" s="60">
        <v>0</v>
      </c>
      <c r="L107" s="60">
        <v>0</v>
      </c>
      <c r="M107" s="60">
        <v>0</v>
      </c>
      <c r="N107" s="60">
        <v>125.66</v>
      </c>
      <c r="O107" s="75">
        <v>43753</v>
      </c>
      <c r="P107" s="59" t="s">
        <v>132</v>
      </c>
    </row>
    <row r="108" spans="2:16" x14ac:dyDescent="0.25">
      <c r="B108" s="59" t="s">
        <v>67</v>
      </c>
      <c r="C108" s="68" t="s">
        <v>175</v>
      </c>
      <c r="D108" s="62">
        <v>5</v>
      </c>
      <c r="E108" s="62">
        <v>201</v>
      </c>
      <c r="F108" s="59" t="s">
        <v>86</v>
      </c>
      <c r="G108" s="59" t="s">
        <v>143</v>
      </c>
      <c r="H108" s="60">
        <v>132500</v>
      </c>
      <c r="I108" s="60">
        <v>118.96</v>
      </c>
      <c r="J108" s="60">
        <v>6.7</v>
      </c>
      <c r="K108" s="60">
        <v>0</v>
      </c>
      <c r="L108" s="60">
        <v>0</v>
      </c>
      <c r="M108" s="60">
        <v>0</v>
      </c>
      <c r="N108" s="60">
        <v>125.66</v>
      </c>
      <c r="O108" s="75">
        <v>43787</v>
      </c>
      <c r="P108" s="59" t="s">
        <v>132</v>
      </c>
    </row>
    <row r="109" spans="2:16" x14ac:dyDescent="0.25">
      <c r="B109" s="59" t="s">
        <v>67</v>
      </c>
      <c r="C109" s="68" t="s">
        <v>175</v>
      </c>
      <c r="D109" s="62">
        <v>5</v>
      </c>
      <c r="E109" s="62">
        <v>201</v>
      </c>
      <c r="F109" s="59" t="s">
        <v>86</v>
      </c>
      <c r="G109" s="59" t="s">
        <v>143</v>
      </c>
      <c r="H109" s="60">
        <v>132500</v>
      </c>
      <c r="I109" s="60">
        <v>118.96</v>
      </c>
      <c r="J109" s="60">
        <v>6.7</v>
      </c>
      <c r="K109" s="60">
        <v>0</v>
      </c>
      <c r="L109" s="60">
        <v>0</v>
      </c>
      <c r="M109" s="60">
        <v>0</v>
      </c>
      <c r="N109" s="60">
        <v>125.66</v>
      </c>
      <c r="O109" s="75">
        <v>43815</v>
      </c>
      <c r="P109" s="59" t="s">
        <v>132</v>
      </c>
    </row>
    <row r="110" spans="2:16" x14ac:dyDescent="0.25">
      <c r="B110" s="59" t="s">
        <v>67</v>
      </c>
      <c r="C110" s="68" t="s">
        <v>175</v>
      </c>
      <c r="D110" s="62">
        <v>5</v>
      </c>
      <c r="E110" s="62">
        <v>201</v>
      </c>
      <c r="F110" s="59" t="s">
        <v>86</v>
      </c>
      <c r="G110" s="59" t="s">
        <v>143</v>
      </c>
      <c r="H110" s="60">
        <v>132500</v>
      </c>
      <c r="I110" s="60">
        <v>118.96</v>
      </c>
      <c r="J110" s="60">
        <v>6.7</v>
      </c>
      <c r="K110" s="60">
        <v>0</v>
      </c>
      <c r="L110" s="60">
        <v>0</v>
      </c>
      <c r="M110" s="60">
        <v>0</v>
      </c>
      <c r="N110" s="60">
        <v>125.66</v>
      </c>
      <c r="O110" s="75">
        <v>43845</v>
      </c>
      <c r="P110" s="59" t="s">
        <v>132</v>
      </c>
    </row>
    <row r="111" spans="2:16" x14ac:dyDescent="0.25">
      <c r="B111" s="59" t="s">
        <v>67</v>
      </c>
      <c r="C111" s="68" t="s">
        <v>175</v>
      </c>
      <c r="D111" s="62">
        <v>5</v>
      </c>
      <c r="E111" s="62">
        <v>201</v>
      </c>
      <c r="F111" s="59" t="s">
        <v>86</v>
      </c>
      <c r="G111" s="59" t="s">
        <v>143</v>
      </c>
      <c r="H111" s="60">
        <v>132500</v>
      </c>
      <c r="I111" s="60">
        <v>118.96</v>
      </c>
      <c r="J111" s="60">
        <v>6.7</v>
      </c>
      <c r="K111" s="60">
        <v>0</v>
      </c>
      <c r="L111" s="60">
        <v>0</v>
      </c>
      <c r="M111" s="60">
        <v>0</v>
      </c>
      <c r="N111" s="60">
        <v>125.66</v>
      </c>
      <c r="O111" s="75">
        <v>43878</v>
      </c>
      <c r="P111" s="59" t="s">
        <v>132</v>
      </c>
    </row>
    <row r="112" spans="2:16" x14ac:dyDescent="0.25">
      <c r="B112" s="59" t="s">
        <v>67</v>
      </c>
      <c r="C112" s="68" t="s">
        <v>175</v>
      </c>
      <c r="D112" s="62">
        <v>5</v>
      </c>
      <c r="E112" s="62">
        <v>201</v>
      </c>
      <c r="F112" s="59" t="s">
        <v>86</v>
      </c>
      <c r="G112" s="59" t="s">
        <v>143</v>
      </c>
      <c r="H112" s="60">
        <v>132500</v>
      </c>
      <c r="I112" s="60">
        <v>118.96</v>
      </c>
      <c r="J112" s="60">
        <v>6.7</v>
      </c>
      <c r="K112" s="60">
        <v>0</v>
      </c>
      <c r="L112" s="60">
        <v>0</v>
      </c>
      <c r="M112" s="60">
        <v>0</v>
      </c>
      <c r="N112" s="60">
        <v>125.66</v>
      </c>
      <c r="O112" s="75">
        <v>43906</v>
      </c>
      <c r="P112" s="59" t="s">
        <v>132</v>
      </c>
    </row>
    <row r="113" spans="2:16" x14ac:dyDescent="0.25">
      <c r="B113" s="59" t="s">
        <v>67</v>
      </c>
      <c r="C113" s="68" t="s">
        <v>175</v>
      </c>
      <c r="D113" s="62">
        <v>5</v>
      </c>
      <c r="E113" s="62">
        <v>201</v>
      </c>
      <c r="F113" s="59" t="s">
        <v>86</v>
      </c>
      <c r="G113" s="59" t="s">
        <v>143</v>
      </c>
      <c r="H113" s="60">
        <v>132500</v>
      </c>
      <c r="I113" s="60">
        <v>118.96</v>
      </c>
      <c r="J113" s="60">
        <v>6.7</v>
      </c>
      <c r="K113" s="60">
        <v>0</v>
      </c>
      <c r="L113" s="60">
        <v>0</v>
      </c>
      <c r="M113" s="60">
        <v>0</v>
      </c>
      <c r="N113" s="60">
        <v>125.66</v>
      </c>
      <c r="O113" s="75">
        <v>43936</v>
      </c>
      <c r="P113" s="59" t="s">
        <v>132</v>
      </c>
    </row>
    <row r="114" spans="2:16" x14ac:dyDescent="0.25">
      <c r="B114" s="59" t="s">
        <v>67</v>
      </c>
      <c r="C114" s="68" t="s">
        <v>175</v>
      </c>
      <c r="D114" s="62">
        <v>5</v>
      </c>
      <c r="E114" s="62">
        <v>201</v>
      </c>
      <c r="F114" s="59" t="s">
        <v>86</v>
      </c>
      <c r="G114" s="59" t="s">
        <v>143</v>
      </c>
      <c r="H114" s="60">
        <v>132500</v>
      </c>
      <c r="I114" s="60">
        <v>118.96</v>
      </c>
      <c r="J114" s="60">
        <v>6.7</v>
      </c>
      <c r="K114" s="60">
        <v>0</v>
      </c>
      <c r="L114" s="60">
        <v>0</v>
      </c>
      <c r="M114" s="60">
        <v>0</v>
      </c>
      <c r="N114" s="60">
        <v>125.66</v>
      </c>
      <c r="O114" s="75">
        <v>43966</v>
      </c>
      <c r="P114" s="59" t="s">
        <v>132</v>
      </c>
    </row>
    <row r="115" spans="2:16" x14ac:dyDescent="0.25">
      <c r="B115" s="59" t="s">
        <v>67</v>
      </c>
      <c r="C115" s="68" t="s">
        <v>175</v>
      </c>
      <c r="D115" s="62">
        <v>5</v>
      </c>
      <c r="E115" s="62">
        <v>201</v>
      </c>
      <c r="F115" s="59" t="s">
        <v>86</v>
      </c>
      <c r="G115" s="59" t="s">
        <v>143</v>
      </c>
      <c r="H115" s="60">
        <v>132500</v>
      </c>
      <c r="I115" s="60">
        <v>118.96</v>
      </c>
      <c r="J115" s="60">
        <v>6.7</v>
      </c>
      <c r="K115" s="60">
        <v>0</v>
      </c>
      <c r="L115" s="60">
        <v>0</v>
      </c>
      <c r="M115" s="60">
        <v>0</v>
      </c>
      <c r="N115" s="60">
        <v>125.66</v>
      </c>
      <c r="O115" s="75">
        <v>43997</v>
      </c>
      <c r="P115" s="59" t="s">
        <v>132</v>
      </c>
    </row>
    <row r="116" spans="2:16" x14ac:dyDescent="0.25">
      <c r="B116" s="59" t="s">
        <v>67</v>
      </c>
      <c r="C116" s="68" t="s">
        <v>175</v>
      </c>
      <c r="D116" s="62">
        <v>5</v>
      </c>
      <c r="E116" s="62">
        <v>201</v>
      </c>
      <c r="F116" s="59" t="s">
        <v>86</v>
      </c>
      <c r="G116" s="59" t="s">
        <v>143</v>
      </c>
      <c r="H116" s="60">
        <v>132500</v>
      </c>
      <c r="I116" s="60">
        <v>118.96</v>
      </c>
      <c r="J116" s="60">
        <v>6.7</v>
      </c>
      <c r="K116" s="60">
        <v>0</v>
      </c>
      <c r="L116" s="60">
        <v>0</v>
      </c>
      <c r="M116" s="60">
        <v>0</v>
      </c>
      <c r="N116" s="60">
        <v>125.66</v>
      </c>
      <c r="O116" s="75">
        <v>44027</v>
      </c>
      <c r="P116" s="59" t="s">
        <v>132</v>
      </c>
    </row>
    <row r="117" spans="2:16" x14ac:dyDescent="0.25">
      <c r="B117" s="59" t="s">
        <v>67</v>
      </c>
      <c r="C117" s="68" t="s">
        <v>175</v>
      </c>
      <c r="D117" s="62">
        <v>5</v>
      </c>
      <c r="E117" s="62">
        <v>201</v>
      </c>
      <c r="F117" s="59" t="s">
        <v>86</v>
      </c>
      <c r="G117" s="59" t="s">
        <v>143</v>
      </c>
      <c r="H117" s="60">
        <v>132500</v>
      </c>
      <c r="I117" s="60">
        <v>118.96</v>
      </c>
      <c r="J117" s="60">
        <v>6.7</v>
      </c>
      <c r="K117" s="60">
        <v>0</v>
      </c>
      <c r="L117" s="60">
        <v>0</v>
      </c>
      <c r="M117" s="60">
        <v>0</v>
      </c>
      <c r="N117" s="60">
        <v>125.66</v>
      </c>
      <c r="O117" s="75">
        <v>44060</v>
      </c>
      <c r="P117" s="59" t="s">
        <v>132</v>
      </c>
    </row>
    <row r="118" spans="2:16" x14ac:dyDescent="0.25">
      <c r="B118" s="59" t="s">
        <v>67</v>
      </c>
      <c r="C118" s="68" t="s">
        <v>175</v>
      </c>
      <c r="D118" s="62">
        <v>5</v>
      </c>
      <c r="E118" s="62">
        <v>201</v>
      </c>
      <c r="F118" s="59" t="s">
        <v>86</v>
      </c>
      <c r="G118" s="59" t="s">
        <v>143</v>
      </c>
      <c r="H118" s="60">
        <v>132500</v>
      </c>
      <c r="I118" s="60">
        <v>118.96</v>
      </c>
      <c r="J118" s="60">
        <v>6.7</v>
      </c>
      <c r="K118" s="60">
        <v>0</v>
      </c>
      <c r="L118" s="60">
        <v>0</v>
      </c>
      <c r="M118" s="60">
        <v>0</v>
      </c>
      <c r="N118" s="60">
        <v>125.66</v>
      </c>
      <c r="O118" s="75">
        <v>44089</v>
      </c>
      <c r="P118" s="59" t="s">
        <v>132</v>
      </c>
    </row>
    <row r="119" spans="2:16" x14ac:dyDescent="0.25">
      <c r="B119" s="59" t="s">
        <v>67</v>
      </c>
      <c r="C119" s="68" t="s">
        <v>175</v>
      </c>
      <c r="D119" s="62">
        <v>5</v>
      </c>
      <c r="E119" s="62">
        <v>201</v>
      </c>
      <c r="F119" s="59" t="s">
        <v>86</v>
      </c>
      <c r="G119" s="59" t="s">
        <v>143</v>
      </c>
      <c r="H119" s="60">
        <v>132500</v>
      </c>
      <c r="I119" s="60">
        <v>118.96</v>
      </c>
      <c r="J119" s="60">
        <v>6.7</v>
      </c>
      <c r="K119" s="60">
        <v>0</v>
      </c>
      <c r="L119" s="60">
        <v>0</v>
      </c>
      <c r="M119" s="60">
        <v>0</v>
      </c>
      <c r="N119" s="60">
        <v>125.66</v>
      </c>
      <c r="O119" s="75">
        <v>44119</v>
      </c>
      <c r="P119" s="59" t="s">
        <v>132</v>
      </c>
    </row>
    <row r="120" spans="2:16" x14ac:dyDescent="0.25">
      <c r="B120" s="59" t="s">
        <v>67</v>
      </c>
      <c r="C120" s="68" t="s">
        <v>175</v>
      </c>
      <c r="D120" s="62">
        <v>5</v>
      </c>
      <c r="E120" s="62">
        <v>201</v>
      </c>
      <c r="F120" s="59" t="s">
        <v>86</v>
      </c>
      <c r="G120" s="59" t="s">
        <v>143</v>
      </c>
      <c r="H120" s="60">
        <v>132500</v>
      </c>
      <c r="I120" s="60">
        <v>118.96</v>
      </c>
      <c r="J120" s="60">
        <v>6.7</v>
      </c>
      <c r="K120" s="60">
        <v>0</v>
      </c>
      <c r="L120" s="60">
        <v>0</v>
      </c>
      <c r="M120" s="60">
        <v>0</v>
      </c>
      <c r="N120" s="60">
        <v>125.66</v>
      </c>
      <c r="O120" s="75">
        <v>44151</v>
      </c>
      <c r="P120" s="59" t="s">
        <v>132</v>
      </c>
    </row>
    <row r="121" spans="2:16" x14ac:dyDescent="0.25">
      <c r="B121" s="59" t="s">
        <v>67</v>
      </c>
      <c r="C121" s="68" t="s">
        <v>175</v>
      </c>
      <c r="D121" s="62">
        <v>5</v>
      </c>
      <c r="E121" s="62">
        <v>201</v>
      </c>
      <c r="F121" s="59" t="s">
        <v>86</v>
      </c>
      <c r="G121" s="59" t="s">
        <v>143</v>
      </c>
      <c r="H121" s="60">
        <v>132500</v>
      </c>
      <c r="I121" s="60">
        <v>118.96</v>
      </c>
      <c r="J121" s="60">
        <v>6.7</v>
      </c>
      <c r="K121" s="60">
        <v>0</v>
      </c>
      <c r="L121" s="60">
        <v>0</v>
      </c>
      <c r="M121" s="60">
        <v>0</v>
      </c>
      <c r="N121" s="60">
        <v>125.66</v>
      </c>
      <c r="O121" s="75">
        <v>44180</v>
      </c>
      <c r="P121" s="59" t="s">
        <v>132</v>
      </c>
    </row>
    <row r="122" spans="2:16" x14ac:dyDescent="0.25">
      <c r="B122" s="59" t="s">
        <v>67</v>
      </c>
      <c r="C122" s="68" t="s">
        <v>175</v>
      </c>
      <c r="D122" s="62">
        <v>5</v>
      </c>
      <c r="E122" s="62">
        <v>201</v>
      </c>
      <c r="F122" s="59" t="s">
        <v>86</v>
      </c>
      <c r="G122" s="59" t="s">
        <v>143</v>
      </c>
      <c r="H122" s="60">
        <v>132500</v>
      </c>
      <c r="I122" s="60">
        <v>118.96</v>
      </c>
      <c r="J122" s="60">
        <v>6.7</v>
      </c>
      <c r="K122" s="60">
        <v>0</v>
      </c>
      <c r="L122" s="60">
        <v>0</v>
      </c>
      <c r="M122" s="60">
        <v>0</v>
      </c>
      <c r="N122" s="60">
        <v>125.66</v>
      </c>
      <c r="O122" s="75">
        <v>44211</v>
      </c>
      <c r="P122" s="59" t="s">
        <v>132</v>
      </c>
    </row>
    <row r="123" spans="2:16" x14ac:dyDescent="0.25">
      <c r="B123" s="59" t="s">
        <v>67</v>
      </c>
      <c r="C123" s="68" t="s">
        <v>175</v>
      </c>
      <c r="D123" s="62">
        <v>5</v>
      </c>
      <c r="E123" s="62">
        <v>201</v>
      </c>
      <c r="F123" s="59" t="s">
        <v>86</v>
      </c>
      <c r="G123" s="59" t="s">
        <v>143</v>
      </c>
      <c r="H123" s="60">
        <v>132500</v>
      </c>
      <c r="I123" s="60">
        <v>118.96</v>
      </c>
      <c r="J123" s="60">
        <v>6.7</v>
      </c>
      <c r="K123" s="60">
        <v>0</v>
      </c>
      <c r="L123" s="60">
        <v>0</v>
      </c>
      <c r="M123" s="60">
        <v>0</v>
      </c>
      <c r="N123" s="60">
        <v>125.66</v>
      </c>
      <c r="O123" s="75">
        <v>44242</v>
      </c>
      <c r="P123" s="59" t="s">
        <v>132</v>
      </c>
    </row>
    <row r="124" spans="2:16" x14ac:dyDescent="0.25">
      <c r="B124" s="59" t="s">
        <v>67</v>
      </c>
      <c r="C124" s="68" t="s">
        <v>175</v>
      </c>
      <c r="D124" s="62">
        <v>5</v>
      </c>
      <c r="E124" s="62">
        <v>201</v>
      </c>
      <c r="F124" s="59" t="s">
        <v>86</v>
      </c>
      <c r="G124" s="59" t="s">
        <v>143</v>
      </c>
      <c r="H124" s="60">
        <v>132500</v>
      </c>
      <c r="I124" s="60">
        <v>118.96</v>
      </c>
      <c r="J124" s="60">
        <v>6.7</v>
      </c>
      <c r="K124" s="60">
        <v>0</v>
      </c>
      <c r="L124" s="60">
        <v>0</v>
      </c>
      <c r="M124" s="60">
        <v>0</v>
      </c>
      <c r="N124" s="60">
        <v>125.66</v>
      </c>
      <c r="O124" s="75">
        <v>44270</v>
      </c>
      <c r="P124" s="59" t="s">
        <v>132</v>
      </c>
    </row>
    <row r="125" spans="2:16" x14ac:dyDescent="0.25">
      <c r="B125" s="59" t="s">
        <v>67</v>
      </c>
      <c r="C125" s="68" t="s">
        <v>175</v>
      </c>
      <c r="D125" s="62">
        <v>5</v>
      </c>
      <c r="E125" s="62">
        <v>201</v>
      </c>
      <c r="F125" s="59" t="s">
        <v>86</v>
      </c>
      <c r="G125" s="59" t="s">
        <v>143</v>
      </c>
      <c r="H125" s="60">
        <v>132500</v>
      </c>
      <c r="I125" s="60">
        <v>118.96</v>
      </c>
      <c r="J125" s="60">
        <v>6.7</v>
      </c>
      <c r="K125" s="60">
        <v>0</v>
      </c>
      <c r="L125" s="60">
        <v>0</v>
      </c>
      <c r="M125" s="60">
        <v>0</v>
      </c>
      <c r="N125" s="60">
        <v>125.66</v>
      </c>
      <c r="O125" s="75">
        <v>44301</v>
      </c>
      <c r="P125" s="59" t="s">
        <v>132</v>
      </c>
    </row>
    <row r="126" spans="2:16" x14ac:dyDescent="0.25">
      <c r="B126" s="59" t="s">
        <v>67</v>
      </c>
      <c r="C126" s="68" t="s">
        <v>175</v>
      </c>
      <c r="D126" s="62">
        <v>5</v>
      </c>
      <c r="E126" s="62">
        <v>201</v>
      </c>
      <c r="F126" s="59" t="s">
        <v>86</v>
      </c>
      <c r="G126" s="59" t="s">
        <v>143</v>
      </c>
      <c r="H126" s="60">
        <v>132500</v>
      </c>
      <c r="I126" s="60">
        <v>118.96</v>
      </c>
      <c r="J126" s="60">
        <v>6.7</v>
      </c>
      <c r="K126" s="60">
        <v>0</v>
      </c>
      <c r="L126" s="60">
        <v>0</v>
      </c>
      <c r="M126" s="60">
        <v>0</v>
      </c>
      <c r="N126" s="60">
        <v>125.66</v>
      </c>
      <c r="O126" s="75">
        <v>44333</v>
      </c>
      <c r="P126" s="59" t="s">
        <v>132</v>
      </c>
    </row>
    <row r="127" spans="2:16" x14ac:dyDescent="0.25">
      <c r="B127" s="59" t="s">
        <v>67</v>
      </c>
      <c r="C127" s="68" t="s">
        <v>175</v>
      </c>
      <c r="D127" s="62">
        <v>5</v>
      </c>
      <c r="E127" s="62">
        <v>201</v>
      </c>
      <c r="F127" s="59" t="s">
        <v>86</v>
      </c>
      <c r="G127" s="59" t="s">
        <v>143</v>
      </c>
      <c r="H127" s="60">
        <v>132500</v>
      </c>
      <c r="I127" s="60">
        <v>118.96</v>
      </c>
      <c r="J127" s="60">
        <v>6.7</v>
      </c>
      <c r="K127" s="60">
        <v>0</v>
      </c>
      <c r="L127" s="60">
        <v>0</v>
      </c>
      <c r="M127" s="60">
        <v>0</v>
      </c>
      <c r="N127" s="60">
        <v>125.66</v>
      </c>
      <c r="O127" s="75">
        <v>44362</v>
      </c>
      <c r="P127" s="59" t="s">
        <v>132</v>
      </c>
    </row>
    <row r="128" spans="2:16" x14ac:dyDescent="0.25">
      <c r="B128" s="59" t="s">
        <v>67</v>
      </c>
      <c r="C128" s="68" t="s">
        <v>175</v>
      </c>
      <c r="D128" s="62">
        <v>5</v>
      </c>
      <c r="E128" s="62">
        <v>201</v>
      </c>
      <c r="F128" s="59" t="s">
        <v>86</v>
      </c>
      <c r="G128" s="59" t="s">
        <v>143</v>
      </c>
      <c r="H128" s="60">
        <v>132500</v>
      </c>
      <c r="I128" s="60">
        <v>118.96</v>
      </c>
      <c r="J128" s="60">
        <v>6.7</v>
      </c>
      <c r="K128" s="60">
        <v>0</v>
      </c>
      <c r="L128" s="60">
        <v>0</v>
      </c>
      <c r="M128" s="60">
        <v>0</v>
      </c>
      <c r="N128" s="60">
        <v>125.66</v>
      </c>
      <c r="O128" s="75">
        <v>44392</v>
      </c>
      <c r="P128" s="59" t="s">
        <v>132</v>
      </c>
    </row>
    <row r="129" spans="2:16" x14ac:dyDescent="0.25">
      <c r="B129" s="59" t="s">
        <v>67</v>
      </c>
      <c r="C129" s="68" t="s">
        <v>175</v>
      </c>
      <c r="D129" s="62">
        <v>5</v>
      </c>
      <c r="E129" s="62">
        <v>201</v>
      </c>
      <c r="F129" s="59" t="s">
        <v>86</v>
      </c>
      <c r="G129" s="59" t="s">
        <v>143</v>
      </c>
      <c r="H129" s="60">
        <v>132500</v>
      </c>
      <c r="I129" s="60">
        <v>118.96</v>
      </c>
      <c r="J129" s="60">
        <v>6.7</v>
      </c>
      <c r="K129" s="60">
        <v>0</v>
      </c>
      <c r="L129" s="60">
        <v>0</v>
      </c>
      <c r="M129" s="60">
        <v>0</v>
      </c>
      <c r="N129" s="60">
        <v>125.66</v>
      </c>
      <c r="O129" s="75">
        <v>44424</v>
      </c>
      <c r="P129" s="59" t="s">
        <v>132</v>
      </c>
    </row>
    <row r="130" spans="2:16" x14ac:dyDescent="0.25">
      <c r="B130" s="59" t="s">
        <v>67</v>
      </c>
      <c r="C130" s="68" t="s">
        <v>175</v>
      </c>
      <c r="D130" s="62">
        <v>5</v>
      </c>
      <c r="E130" s="62">
        <v>201</v>
      </c>
      <c r="F130" s="59" t="s">
        <v>86</v>
      </c>
      <c r="G130" s="59" t="s">
        <v>143</v>
      </c>
      <c r="H130" s="60">
        <v>132500</v>
      </c>
      <c r="I130" s="60">
        <v>118.96</v>
      </c>
      <c r="J130" s="60">
        <v>6.7</v>
      </c>
      <c r="K130" s="60">
        <v>0</v>
      </c>
      <c r="L130" s="60">
        <v>0</v>
      </c>
      <c r="M130" s="60">
        <v>0</v>
      </c>
      <c r="N130" s="60">
        <v>125.66</v>
      </c>
      <c r="O130" s="75">
        <v>44454</v>
      </c>
      <c r="P130" s="59" t="s">
        <v>132</v>
      </c>
    </row>
    <row r="131" spans="2:16" x14ac:dyDescent="0.25">
      <c r="B131" s="59" t="s">
        <v>67</v>
      </c>
      <c r="C131" s="68" t="s">
        <v>175</v>
      </c>
      <c r="D131" s="62">
        <v>5</v>
      </c>
      <c r="E131" s="62">
        <v>201</v>
      </c>
      <c r="F131" s="59" t="s">
        <v>86</v>
      </c>
      <c r="G131" s="59" t="s">
        <v>143</v>
      </c>
      <c r="H131" s="60">
        <v>132500</v>
      </c>
      <c r="I131" s="60">
        <v>118.96</v>
      </c>
      <c r="J131" s="60">
        <v>6.7</v>
      </c>
      <c r="K131" s="60">
        <v>0</v>
      </c>
      <c r="L131" s="60">
        <v>0</v>
      </c>
      <c r="M131" s="60">
        <v>0</v>
      </c>
      <c r="N131" s="60">
        <v>125.66</v>
      </c>
      <c r="O131" s="75">
        <v>44484</v>
      </c>
      <c r="P131" s="59" t="s">
        <v>132</v>
      </c>
    </row>
    <row r="132" spans="2:16" x14ac:dyDescent="0.25">
      <c r="B132" s="59" t="s">
        <v>67</v>
      </c>
      <c r="C132" s="68" t="s">
        <v>175</v>
      </c>
      <c r="D132" s="62">
        <v>5</v>
      </c>
      <c r="E132" s="62">
        <v>201</v>
      </c>
      <c r="F132" s="59" t="s">
        <v>86</v>
      </c>
      <c r="G132" s="59" t="s">
        <v>143</v>
      </c>
      <c r="H132" s="60">
        <v>132500</v>
      </c>
      <c r="I132" s="60">
        <v>118.96</v>
      </c>
      <c r="J132" s="60">
        <v>6.7</v>
      </c>
      <c r="K132" s="60">
        <v>0</v>
      </c>
      <c r="L132" s="60">
        <v>0</v>
      </c>
      <c r="M132" s="60">
        <v>0</v>
      </c>
      <c r="N132" s="60">
        <v>125.66</v>
      </c>
      <c r="O132" s="75">
        <v>44516</v>
      </c>
      <c r="P132" s="59" t="s">
        <v>132</v>
      </c>
    </row>
    <row r="133" spans="2:16" x14ac:dyDescent="0.25">
      <c r="B133" s="59" t="s">
        <v>67</v>
      </c>
      <c r="C133" s="68" t="s">
        <v>175</v>
      </c>
      <c r="D133" s="62">
        <v>5</v>
      </c>
      <c r="E133" s="62">
        <v>201</v>
      </c>
      <c r="F133" s="59" t="s">
        <v>86</v>
      </c>
      <c r="G133" s="59" t="s">
        <v>143</v>
      </c>
      <c r="H133" s="60">
        <v>132500</v>
      </c>
      <c r="I133" s="60">
        <v>118.96</v>
      </c>
      <c r="J133" s="60">
        <v>6.7</v>
      </c>
      <c r="K133" s="60">
        <v>0</v>
      </c>
      <c r="L133" s="60">
        <v>0</v>
      </c>
      <c r="M133" s="60">
        <v>0</v>
      </c>
      <c r="N133" s="60">
        <v>125.66</v>
      </c>
      <c r="O133" s="75">
        <v>44545</v>
      </c>
      <c r="P133" s="59" t="s">
        <v>132</v>
      </c>
    </row>
    <row r="134" spans="2:16" x14ac:dyDescent="0.25">
      <c r="B134" s="59" t="s">
        <v>67</v>
      </c>
      <c r="C134" s="68" t="s">
        <v>175</v>
      </c>
      <c r="D134" s="62">
        <v>5</v>
      </c>
      <c r="E134" s="62">
        <v>201</v>
      </c>
      <c r="F134" s="59" t="s">
        <v>86</v>
      </c>
      <c r="G134" s="59" t="s">
        <v>143</v>
      </c>
      <c r="H134" s="60">
        <v>132500</v>
      </c>
      <c r="I134" s="60">
        <v>118.96</v>
      </c>
      <c r="J134" s="60">
        <v>6.7</v>
      </c>
      <c r="K134" s="60">
        <v>0</v>
      </c>
      <c r="L134" s="60">
        <v>0</v>
      </c>
      <c r="M134" s="60">
        <v>0</v>
      </c>
      <c r="N134" s="60">
        <v>125.66</v>
      </c>
      <c r="O134" s="75">
        <v>44578</v>
      </c>
      <c r="P134" s="59" t="s">
        <v>132</v>
      </c>
    </row>
    <row r="135" spans="2:16" x14ac:dyDescent="0.25">
      <c r="B135" s="59" t="s">
        <v>67</v>
      </c>
      <c r="C135" s="68" t="s">
        <v>175</v>
      </c>
      <c r="D135" s="62">
        <v>5</v>
      </c>
      <c r="E135" s="62">
        <v>201</v>
      </c>
      <c r="F135" s="59" t="s">
        <v>86</v>
      </c>
      <c r="G135" s="59" t="s">
        <v>143</v>
      </c>
      <c r="H135" s="60">
        <v>132500</v>
      </c>
      <c r="I135" s="60">
        <v>118.96</v>
      </c>
      <c r="J135" s="60">
        <v>6.7</v>
      </c>
      <c r="K135" s="60">
        <v>0</v>
      </c>
      <c r="L135" s="60">
        <v>0</v>
      </c>
      <c r="M135" s="60">
        <v>0</v>
      </c>
      <c r="N135" s="60">
        <v>125.66</v>
      </c>
      <c r="O135" s="75">
        <v>44607</v>
      </c>
      <c r="P135" s="59" t="s">
        <v>132</v>
      </c>
    </row>
    <row r="136" spans="2:16" x14ac:dyDescent="0.25">
      <c r="B136" s="59" t="s">
        <v>67</v>
      </c>
      <c r="C136" s="68" t="s">
        <v>175</v>
      </c>
      <c r="D136" s="62">
        <v>5</v>
      </c>
      <c r="E136" s="62">
        <v>201</v>
      </c>
      <c r="F136" s="59" t="s">
        <v>86</v>
      </c>
      <c r="G136" s="59" t="s">
        <v>143</v>
      </c>
      <c r="H136" s="60">
        <v>132500</v>
      </c>
      <c r="I136" s="60">
        <v>118.96</v>
      </c>
      <c r="J136" s="60">
        <v>6.7</v>
      </c>
      <c r="K136" s="60">
        <v>0</v>
      </c>
      <c r="L136" s="60">
        <v>0</v>
      </c>
      <c r="M136" s="60">
        <v>0</v>
      </c>
      <c r="N136" s="60">
        <v>125.66</v>
      </c>
      <c r="O136" s="75">
        <v>44635</v>
      </c>
      <c r="P136" s="59" t="s">
        <v>132</v>
      </c>
    </row>
    <row r="137" spans="2:16" x14ac:dyDescent="0.25">
      <c r="B137" s="59" t="s">
        <v>124</v>
      </c>
      <c r="C137" s="68" t="s">
        <v>177</v>
      </c>
      <c r="D137" s="62">
        <v>3</v>
      </c>
      <c r="E137" s="62">
        <v>301</v>
      </c>
      <c r="F137" s="59" t="s">
        <v>71</v>
      </c>
      <c r="G137" s="59" t="s">
        <v>138</v>
      </c>
      <c r="H137" s="60">
        <v>127900</v>
      </c>
      <c r="I137" s="60">
        <v>10000</v>
      </c>
      <c r="J137" s="60">
        <v>0</v>
      </c>
      <c r="K137" s="60">
        <v>0</v>
      </c>
      <c r="L137" s="60">
        <v>0</v>
      </c>
      <c r="M137" s="60">
        <v>10000</v>
      </c>
      <c r="N137" s="60">
        <v>0</v>
      </c>
      <c r="O137" s="75">
        <v>41394</v>
      </c>
      <c r="P137" s="59" t="s">
        <v>132</v>
      </c>
    </row>
    <row r="138" spans="2:16" x14ac:dyDescent="0.25">
      <c r="B138" s="59" t="s">
        <v>124</v>
      </c>
      <c r="C138" s="68" t="s">
        <v>177</v>
      </c>
      <c r="D138" s="62">
        <v>3</v>
      </c>
      <c r="E138" s="62">
        <v>301</v>
      </c>
      <c r="F138" s="59" t="s">
        <v>86</v>
      </c>
      <c r="G138" s="59" t="s">
        <v>138</v>
      </c>
      <c r="H138" s="60">
        <v>127900</v>
      </c>
      <c r="I138" s="60">
        <v>440</v>
      </c>
      <c r="J138" s="60">
        <v>2.2000000000000002</v>
      </c>
      <c r="K138" s="60">
        <v>0</v>
      </c>
      <c r="L138" s="60">
        <v>0</v>
      </c>
      <c r="M138" s="60">
        <v>442.2</v>
      </c>
      <c r="N138" s="60">
        <v>0</v>
      </c>
      <c r="O138" s="75">
        <v>41421</v>
      </c>
      <c r="P138" s="59" t="s">
        <v>132</v>
      </c>
    </row>
    <row r="139" spans="2:16" x14ac:dyDescent="0.25">
      <c r="B139" s="59" t="s">
        <v>124</v>
      </c>
      <c r="C139" s="68" t="s">
        <v>177</v>
      </c>
      <c r="D139" s="62">
        <v>3</v>
      </c>
      <c r="E139" s="62">
        <v>301</v>
      </c>
      <c r="F139" s="59" t="s">
        <v>86</v>
      </c>
      <c r="G139" s="59" t="s">
        <v>138</v>
      </c>
      <c r="H139" s="60">
        <v>127900</v>
      </c>
      <c r="I139" s="60">
        <v>440</v>
      </c>
      <c r="J139" s="60">
        <v>5.47</v>
      </c>
      <c r="K139" s="60">
        <v>0</v>
      </c>
      <c r="L139" s="60">
        <v>0</v>
      </c>
      <c r="M139" s="60">
        <v>445.47</v>
      </c>
      <c r="N139" s="60">
        <v>0</v>
      </c>
      <c r="O139" s="75">
        <v>41450</v>
      </c>
      <c r="P139" s="59" t="s">
        <v>132</v>
      </c>
    </row>
    <row r="140" spans="2:16" x14ac:dyDescent="0.25">
      <c r="B140" s="59" t="s">
        <v>124</v>
      </c>
      <c r="C140" s="68" t="s">
        <v>177</v>
      </c>
      <c r="D140" s="62">
        <v>3</v>
      </c>
      <c r="E140" s="62">
        <v>301</v>
      </c>
      <c r="F140" s="59" t="s">
        <v>86</v>
      </c>
      <c r="G140" s="59" t="s">
        <v>138</v>
      </c>
      <c r="H140" s="60">
        <v>127900</v>
      </c>
      <c r="I140" s="60">
        <v>440</v>
      </c>
      <c r="J140" s="60">
        <v>15.5</v>
      </c>
      <c r="K140" s="60">
        <v>0</v>
      </c>
      <c r="L140" s="60">
        <v>0</v>
      </c>
      <c r="M140" s="60">
        <v>455.5</v>
      </c>
      <c r="N140" s="60">
        <v>0</v>
      </c>
      <c r="O140" s="75">
        <v>41480</v>
      </c>
      <c r="P140" s="59" t="s">
        <v>132</v>
      </c>
    </row>
    <row r="141" spans="2:16" x14ac:dyDescent="0.25">
      <c r="B141" s="59" t="s">
        <v>124</v>
      </c>
      <c r="C141" s="68" t="s">
        <v>177</v>
      </c>
      <c r="D141" s="62">
        <v>3</v>
      </c>
      <c r="E141" s="62">
        <v>301</v>
      </c>
      <c r="F141" s="59" t="s">
        <v>86</v>
      </c>
      <c r="G141" s="59" t="s">
        <v>138</v>
      </c>
      <c r="H141" s="60">
        <v>127900</v>
      </c>
      <c r="I141" s="60">
        <v>440</v>
      </c>
      <c r="J141" s="60">
        <v>20.73</v>
      </c>
      <c r="K141" s="60">
        <v>0</v>
      </c>
      <c r="L141" s="60">
        <v>0</v>
      </c>
      <c r="M141" s="60">
        <v>460.73</v>
      </c>
      <c r="N141" s="60">
        <v>0</v>
      </c>
      <c r="O141" s="75">
        <v>41512</v>
      </c>
      <c r="P141" s="59" t="s">
        <v>132</v>
      </c>
    </row>
    <row r="142" spans="2:16" x14ac:dyDescent="0.25">
      <c r="B142" s="59" t="s">
        <v>124</v>
      </c>
      <c r="C142" s="68" t="s">
        <v>177</v>
      </c>
      <c r="D142" s="62">
        <v>3</v>
      </c>
      <c r="E142" s="62">
        <v>301</v>
      </c>
      <c r="F142" s="59" t="s">
        <v>86</v>
      </c>
      <c r="G142" s="59" t="s">
        <v>138</v>
      </c>
      <c r="H142" s="60">
        <v>127900</v>
      </c>
      <c r="I142" s="60">
        <v>440</v>
      </c>
      <c r="J142" s="60">
        <v>22.95</v>
      </c>
      <c r="K142" s="60">
        <v>0</v>
      </c>
      <c r="L142" s="60">
        <v>0</v>
      </c>
      <c r="M142" s="60">
        <v>462.95</v>
      </c>
      <c r="N142" s="60">
        <v>0</v>
      </c>
      <c r="O142" s="75">
        <v>41542</v>
      </c>
      <c r="P142" s="59" t="s">
        <v>132</v>
      </c>
    </row>
    <row r="143" spans="2:16" x14ac:dyDescent="0.25">
      <c r="B143" s="59" t="s">
        <v>124</v>
      </c>
      <c r="C143" s="68" t="s">
        <v>177</v>
      </c>
      <c r="D143" s="62">
        <v>3</v>
      </c>
      <c r="E143" s="62">
        <v>301</v>
      </c>
      <c r="F143" s="59" t="s">
        <v>86</v>
      </c>
      <c r="G143" s="59" t="s">
        <v>138</v>
      </c>
      <c r="H143" s="60">
        <v>127900</v>
      </c>
      <c r="I143" s="60">
        <v>440</v>
      </c>
      <c r="J143" s="60">
        <v>24.38</v>
      </c>
      <c r="K143" s="60">
        <v>0</v>
      </c>
      <c r="L143" s="60">
        <v>0</v>
      </c>
      <c r="M143" s="60">
        <v>464.38</v>
      </c>
      <c r="N143" s="60">
        <v>0</v>
      </c>
      <c r="O143" s="75">
        <v>41572</v>
      </c>
      <c r="P143" s="59" t="s">
        <v>132</v>
      </c>
    </row>
    <row r="144" spans="2:16" x14ac:dyDescent="0.25">
      <c r="B144" s="59" t="s">
        <v>124</v>
      </c>
      <c r="C144" s="68" t="s">
        <v>177</v>
      </c>
      <c r="D144" s="62">
        <v>3</v>
      </c>
      <c r="E144" s="62">
        <v>301</v>
      </c>
      <c r="F144" s="59" t="s">
        <v>86</v>
      </c>
      <c r="G144" s="59" t="s">
        <v>138</v>
      </c>
      <c r="H144" s="60">
        <v>127900</v>
      </c>
      <c r="I144" s="60">
        <v>440</v>
      </c>
      <c r="J144" s="60">
        <v>26.38</v>
      </c>
      <c r="K144" s="60">
        <v>0</v>
      </c>
      <c r="L144" s="60">
        <v>0</v>
      </c>
      <c r="M144" s="60">
        <v>466.38</v>
      </c>
      <c r="N144" s="60">
        <v>0</v>
      </c>
      <c r="O144" s="75">
        <v>41603</v>
      </c>
      <c r="P144" s="59" t="s">
        <v>132</v>
      </c>
    </row>
    <row r="145" spans="2:16" x14ac:dyDescent="0.25">
      <c r="B145" s="59" t="s">
        <v>124</v>
      </c>
      <c r="C145" s="68" t="s">
        <v>177</v>
      </c>
      <c r="D145" s="62">
        <v>3</v>
      </c>
      <c r="E145" s="62">
        <v>301</v>
      </c>
      <c r="F145" s="59" t="s">
        <v>86</v>
      </c>
      <c r="G145" s="59" t="s">
        <v>138</v>
      </c>
      <c r="H145" s="60">
        <v>127900</v>
      </c>
      <c r="I145" s="60">
        <v>440</v>
      </c>
      <c r="J145" s="60">
        <v>27.59</v>
      </c>
      <c r="K145" s="60">
        <v>0</v>
      </c>
      <c r="L145" s="60">
        <v>0</v>
      </c>
      <c r="M145" s="60">
        <v>467.59</v>
      </c>
      <c r="N145" s="60">
        <v>0</v>
      </c>
      <c r="O145" s="75">
        <v>41634</v>
      </c>
      <c r="P145" s="59" t="s">
        <v>132</v>
      </c>
    </row>
    <row r="146" spans="2:16" x14ac:dyDescent="0.25">
      <c r="B146" s="59" t="s">
        <v>124</v>
      </c>
      <c r="C146" s="68" t="s">
        <v>177</v>
      </c>
      <c r="D146" s="62">
        <v>3</v>
      </c>
      <c r="E146" s="62">
        <v>301</v>
      </c>
      <c r="F146" s="59" t="s">
        <v>86</v>
      </c>
      <c r="G146" s="59" t="s">
        <v>138</v>
      </c>
      <c r="H146" s="60">
        <v>127900</v>
      </c>
      <c r="I146" s="60">
        <v>440</v>
      </c>
      <c r="J146" s="60">
        <v>29.23</v>
      </c>
      <c r="K146" s="60">
        <v>0</v>
      </c>
      <c r="L146" s="60">
        <v>0</v>
      </c>
      <c r="M146" s="60">
        <v>469.23</v>
      </c>
      <c r="N146" s="60">
        <v>0</v>
      </c>
      <c r="O146" s="75">
        <v>41666</v>
      </c>
      <c r="P146" s="59" t="s">
        <v>132</v>
      </c>
    </row>
    <row r="147" spans="2:16" x14ac:dyDescent="0.25">
      <c r="B147" s="59" t="s">
        <v>124</v>
      </c>
      <c r="C147" s="68" t="s">
        <v>177</v>
      </c>
      <c r="D147" s="62">
        <v>3</v>
      </c>
      <c r="E147" s="62">
        <v>301</v>
      </c>
      <c r="F147" s="59" t="s">
        <v>86</v>
      </c>
      <c r="G147" s="59" t="s">
        <v>138</v>
      </c>
      <c r="H147" s="60">
        <v>127900</v>
      </c>
      <c r="I147" s="60">
        <v>440</v>
      </c>
      <c r="J147" s="60">
        <v>29.7</v>
      </c>
      <c r="K147" s="60">
        <v>0.16</v>
      </c>
      <c r="L147" s="60">
        <v>9.39</v>
      </c>
      <c r="M147" s="60">
        <v>479.24</v>
      </c>
      <c r="N147" s="60">
        <v>0</v>
      </c>
      <c r="O147" s="75">
        <v>41695</v>
      </c>
      <c r="P147" s="59" t="s">
        <v>132</v>
      </c>
    </row>
    <row r="148" spans="2:16" x14ac:dyDescent="0.25">
      <c r="B148" s="59" t="s">
        <v>124</v>
      </c>
      <c r="C148" s="68" t="s">
        <v>177</v>
      </c>
      <c r="D148" s="62">
        <v>3</v>
      </c>
      <c r="E148" s="62">
        <v>301</v>
      </c>
      <c r="F148" s="59" t="s">
        <v>86</v>
      </c>
      <c r="G148" s="59" t="s">
        <v>138</v>
      </c>
      <c r="H148" s="60">
        <v>127900</v>
      </c>
      <c r="I148" s="60">
        <v>440</v>
      </c>
      <c r="J148" s="60">
        <v>33.83</v>
      </c>
      <c r="K148" s="60">
        <v>0</v>
      </c>
      <c r="L148" s="60">
        <v>0</v>
      </c>
      <c r="M148" s="60">
        <v>473.83</v>
      </c>
      <c r="N148" s="60">
        <v>0</v>
      </c>
      <c r="O148" s="75">
        <v>41723</v>
      </c>
      <c r="P148" s="59" t="s">
        <v>132</v>
      </c>
    </row>
    <row r="149" spans="2:16" x14ac:dyDescent="0.25">
      <c r="B149" s="59" t="s">
        <v>124</v>
      </c>
      <c r="C149" s="68" t="s">
        <v>177</v>
      </c>
      <c r="D149" s="62">
        <v>3</v>
      </c>
      <c r="E149" s="62">
        <v>301</v>
      </c>
      <c r="F149" s="59" t="s">
        <v>86</v>
      </c>
      <c r="G149" s="59" t="s">
        <v>138</v>
      </c>
      <c r="H149" s="60">
        <v>127900</v>
      </c>
      <c r="I149" s="60">
        <v>440</v>
      </c>
      <c r="J149" s="60">
        <v>35.4</v>
      </c>
      <c r="K149" s="60">
        <v>0</v>
      </c>
      <c r="L149" s="60">
        <v>0</v>
      </c>
      <c r="M149" s="60">
        <v>475.4</v>
      </c>
      <c r="N149" s="60">
        <v>0</v>
      </c>
      <c r="O149" s="75">
        <v>41754</v>
      </c>
      <c r="P149" s="59" t="s">
        <v>132</v>
      </c>
    </row>
    <row r="150" spans="2:16" x14ac:dyDescent="0.25">
      <c r="B150" s="59" t="s">
        <v>124</v>
      </c>
      <c r="C150" s="68" t="s">
        <v>177</v>
      </c>
      <c r="D150" s="62">
        <v>3</v>
      </c>
      <c r="E150" s="62">
        <v>301</v>
      </c>
      <c r="F150" s="59" t="s">
        <v>133</v>
      </c>
      <c r="G150" s="59" t="s">
        <v>138</v>
      </c>
      <c r="H150" s="60">
        <v>127900</v>
      </c>
      <c r="I150" s="60">
        <v>3130</v>
      </c>
      <c r="J150" s="60">
        <v>251.77</v>
      </c>
      <c r="K150" s="60">
        <v>0</v>
      </c>
      <c r="L150" s="60">
        <v>0</v>
      </c>
      <c r="M150" s="60">
        <v>3381.77</v>
      </c>
      <c r="N150" s="60">
        <v>0</v>
      </c>
      <c r="O150" s="75">
        <v>41754</v>
      </c>
      <c r="P150" s="59" t="s">
        <v>132</v>
      </c>
    </row>
    <row r="151" spans="2:16" x14ac:dyDescent="0.25">
      <c r="B151" s="59" t="s">
        <v>124</v>
      </c>
      <c r="C151" s="68" t="s">
        <v>177</v>
      </c>
      <c r="D151" s="62">
        <v>3</v>
      </c>
      <c r="E151" s="62">
        <v>301</v>
      </c>
      <c r="F151" s="59" t="s">
        <v>86</v>
      </c>
      <c r="G151" s="59" t="s">
        <v>138</v>
      </c>
      <c r="H151" s="60">
        <v>127900</v>
      </c>
      <c r="I151" s="60">
        <v>440</v>
      </c>
      <c r="J151" s="60">
        <v>36.72</v>
      </c>
      <c r="K151" s="60">
        <v>0</v>
      </c>
      <c r="L151" s="60">
        <v>0</v>
      </c>
      <c r="M151" s="60">
        <v>476.72</v>
      </c>
      <c r="N151" s="60">
        <v>0</v>
      </c>
      <c r="O151" s="75">
        <v>41785</v>
      </c>
      <c r="P151" s="59" t="s">
        <v>132</v>
      </c>
    </row>
    <row r="152" spans="2:16" x14ac:dyDescent="0.25">
      <c r="B152" s="59" t="s">
        <v>124</v>
      </c>
      <c r="C152" s="68" t="s">
        <v>177</v>
      </c>
      <c r="D152" s="62">
        <v>3</v>
      </c>
      <c r="E152" s="62">
        <v>301</v>
      </c>
      <c r="F152" s="59" t="s">
        <v>86</v>
      </c>
      <c r="G152" s="59" t="s">
        <v>138</v>
      </c>
      <c r="H152" s="60">
        <v>127900</v>
      </c>
      <c r="I152" s="60">
        <v>440</v>
      </c>
      <c r="J152" s="60">
        <v>40.92</v>
      </c>
      <c r="K152" s="60">
        <v>0</v>
      </c>
      <c r="L152" s="60">
        <v>0</v>
      </c>
      <c r="M152" s="60">
        <v>480.92</v>
      </c>
      <c r="N152" s="60">
        <v>0</v>
      </c>
      <c r="O152" s="75">
        <v>41815</v>
      </c>
      <c r="P152" s="59" t="s">
        <v>132</v>
      </c>
    </row>
    <row r="153" spans="2:16" x14ac:dyDescent="0.25">
      <c r="B153" s="59" t="s">
        <v>124</v>
      </c>
      <c r="C153" s="68" t="s">
        <v>177</v>
      </c>
      <c r="D153" s="62">
        <v>3</v>
      </c>
      <c r="E153" s="62">
        <v>301</v>
      </c>
      <c r="F153" s="59" t="s">
        <v>86</v>
      </c>
      <c r="G153" s="59" t="s">
        <v>138</v>
      </c>
      <c r="H153" s="60">
        <v>127900</v>
      </c>
      <c r="I153" s="60">
        <v>440</v>
      </c>
      <c r="J153" s="60">
        <v>50.78</v>
      </c>
      <c r="K153" s="60">
        <v>0</v>
      </c>
      <c r="L153" s="60">
        <v>0</v>
      </c>
      <c r="M153" s="60">
        <v>490.78</v>
      </c>
      <c r="N153" s="60">
        <v>0</v>
      </c>
      <c r="O153" s="75">
        <v>41845</v>
      </c>
      <c r="P153" s="59" t="s">
        <v>132</v>
      </c>
    </row>
    <row r="154" spans="2:16" x14ac:dyDescent="0.25">
      <c r="B154" s="59" t="s">
        <v>124</v>
      </c>
      <c r="C154" s="68" t="s">
        <v>177</v>
      </c>
      <c r="D154" s="62">
        <v>3</v>
      </c>
      <c r="E154" s="62">
        <v>301</v>
      </c>
      <c r="F154" s="59" t="s">
        <v>86</v>
      </c>
      <c r="G154" s="59" t="s">
        <v>138</v>
      </c>
      <c r="H154" s="60">
        <v>127900</v>
      </c>
      <c r="I154" s="60">
        <v>440</v>
      </c>
      <c r="J154" s="60">
        <v>54.02</v>
      </c>
      <c r="K154" s="60">
        <v>0</v>
      </c>
      <c r="L154" s="60">
        <v>0</v>
      </c>
      <c r="M154" s="60">
        <v>494.02</v>
      </c>
      <c r="N154" s="60">
        <v>0</v>
      </c>
      <c r="O154" s="75">
        <v>41876</v>
      </c>
      <c r="P154" s="59" t="s">
        <v>132</v>
      </c>
    </row>
    <row r="155" spans="2:16" x14ac:dyDescent="0.25">
      <c r="B155" s="59" t="s">
        <v>124</v>
      </c>
      <c r="C155" s="68" t="s">
        <v>177</v>
      </c>
      <c r="D155" s="62">
        <v>3</v>
      </c>
      <c r="E155" s="62">
        <v>301</v>
      </c>
      <c r="F155" s="59" t="s">
        <v>86</v>
      </c>
      <c r="G155" s="59" t="s">
        <v>138</v>
      </c>
      <c r="H155" s="60">
        <v>127900</v>
      </c>
      <c r="I155" s="60">
        <v>440</v>
      </c>
      <c r="J155" s="60">
        <v>57.72</v>
      </c>
      <c r="K155" s="60">
        <v>0</v>
      </c>
      <c r="L155" s="60">
        <v>0</v>
      </c>
      <c r="M155" s="60">
        <v>497.72</v>
      </c>
      <c r="N155" s="60">
        <v>0</v>
      </c>
      <c r="O155" s="75">
        <v>41907</v>
      </c>
      <c r="P155" s="59" t="s">
        <v>132</v>
      </c>
    </row>
    <row r="156" spans="2:16" x14ac:dyDescent="0.25">
      <c r="B156" s="59" t="s">
        <v>124</v>
      </c>
      <c r="C156" s="68" t="s">
        <v>177</v>
      </c>
      <c r="D156" s="62">
        <v>3</v>
      </c>
      <c r="E156" s="62">
        <v>301</v>
      </c>
      <c r="F156" s="59" t="s">
        <v>86</v>
      </c>
      <c r="G156" s="59" t="s">
        <v>138</v>
      </c>
      <c r="H156" s="60">
        <v>127900</v>
      </c>
      <c r="I156" s="60">
        <v>440</v>
      </c>
      <c r="J156" s="60">
        <v>58.12</v>
      </c>
      <c r="K156" s="60">
        <v>0</v>
      </c>
      <c r="L156" s="60">
        <v>0</v>
      </c>
      <c r="M156" s="60">
        <v>498.12</v>
      </c>
      <c r="N156" s="60">
        <v>0</v>
      </c>
      <c r="O156" s="75">
        <v>41939</v>
      </c>
      <c r="P156" s="59" t="s">
        <v>132</v>
      </c>
    </row>
    <row r="157" spans="2:16" x14ac:dyDescent="0.25">
      <c r="B157" s="59" t="s">
        <v>124</v>
      </c>
      <c r="C157" s="68" t="s">
        <v>177</v>
      </c>
      <c r="D157" s="62">
        <v>3</v>
      </c>
      <c r="E157" s="62">
        <v>301</v>
      </c>
      <c r="F157" s="59" t="s">
        <v>86</v>
      </c>
      <c r="G157" s="59" t="s">
        <v>138</v>
      </c>
      <c r="H157" s="60">
        <v>127900</v>
      </c>
      <c r="I157" s="60">
        <v>440</v>
      </c>
      <c r="J157" s="60">
        <v>58.87</v>
      </c>
      <c r="K157" s="60">
        <v>0</v>
      </c>
      <c r="L157" s="60">
        <v>0</v>
      </c>
      <c r="M157" s="60">
        <v>498.87</v>
      </c>
      <c r="N157" s="60">
        <v>0</v>
      </c>
      <c r="O157" s="75">
        <v>41968</v>
      </c>
      <c r="P157" s="59" t="s">
        <v>132</v>
      </c>
    </row>
    <row r="158" spans="2:16" x14ac:dyDescent="0.25">
      <c r="B158" s="59" t="s">
        <v>124</v>
      </c>
      <c r="C158" s="68" t="s">
        <v>177</v>
      </c>
      <c r="D158" s="62">
        <v>3</v>
      </c>
      <c r="E158" s="62">
        <v>301</v>
      </c>
      <c r="F158" s="59" t="s">
        <v>86</v>
      </c>
      <c r="G158" s="59" t="s">
        <v>138</v>
      </c>
      <c r="H158" s="60">
        <v>127900</v>
      </c>
      <c r="I158" s="60">
        <v>440</v>
      </c>
      <c r="J158" s="60">
        <v>59.72</v>
      </c>
      <c r="K158" s="60">
        <v>0</v>
      </c>
      <c r="L158" s="60">
        <v>0</v>
      </c>
      <c r="M158" s="60">
        <v>499.72</v>
      </c>
      <c r="N158" s="60">
        <v>0</v>
      </c>
      <c r="O158" s="75">
        <v>41999</v>
      </c>
      <c r="P158" s="59" t="s">
        <v>132</v>
      </c>
    </row>
    <row r="159" spans="2:16" x14ac:dyDescent="0.25">
      <c r="B159" s="59" t="s">
        <v>124</v>
      </c>
      <c r="C159" s="68" t="s">
        <v>177</v>
      </c>
      <c r="D159" s="62">
        <v>3</v>
      </c>
      <c r="E159" s="62">
        <v>301</v>
      </c>
      <c r="F159" s="59" t="s">
        <v>86</v>
      </c>
      <c r="G159" s="59" t="s">
        <v>138</v>
      </c>
      <c r="H159" s="60">
        <v>127900</v>
      </c>
      <c r="I159" s="60">
        <v>440</v>
      </c>
      <c r="J159" s="60">
        <v>61.91</v>
      </c>
      <c r="K159" s="60">
        <v>0</v>
      </c>
      <c r="L159" s="60">
        <v>0</v>
      </c>
      <c r="M159" s="60">
        <v>501.91</v>
      </c>
      <c r="N159" s="60">
        <v>0</v>
      </c>
      <c r="O159" s="75">
        <v>42030</v>
      </c>
      <c r="P159" s="59" t="s">
        <v>132</v>
      </c>
    </row>
    <row r="160" spans="2:16" x14ac:dyDescent="0.25">
      <c r="B160" s="59" t="s">
        <v>124</v>
      </c>
      <c r="C160" s="68" t="s">
        <v>177</v>
      </c>
      <c r="D160" s="62">
        <v>3</v>
      </c>
      <c r="E160" s="62">
        <v>301</v>
      </c>
      <c r="F160" s="59" t="s">
        <v>86</v>
      </c>
      <c r="G160" s="59" t="s">
        <v>138</v>
      </c>
      <c r="H160" s="60">
        <v>127900</v>
      </c>
      <c r="I160" s="60">
        <v>440</v>
      </c>
      <c r="J160" s="60">
        <v>62.32</v>
      </c>
      <c r="K160" s="60">
        <v>0</v>
      </c>
      <c r="L160" s="60">
        <v>0</v>
      </c>
      <c r="M160" s="60">
        <v>502.32</v>
      </c>
      <c r="N160" s="60">
        <v>0</v>
      </c>
      <c r="O160" s="75">
        <v>42060</v>
      </c>
      <c r="P160" s="59" t="s">
        <v>132</v>
      </c>
    </row>
    <row r="161" spans="2:16" x14ac:dyDescent="0.25">
      <c r="B161" s="59" t="s">
        <v>124</v>
      </c>
      <c r="C161" s="68" t="s">
        <v>177</v>
      </c>
      <c r="D161" s="62">
        <v>3</v>
      </c>
      <c r="E161" s="62">
        <v>301</v>
      </c>
      <c r="F161" s="59" t="s">
        <v>86</v>
      </c>
      <c r="G161" s="59" t="s">
        <v>138</v>
      </c>
      <c r="H161" s="60">
        <v>127900</v>
      </c>
      <c r="I161" s="60">
        <v>440</v>
      </c>
      <c r="J161" s="60">
        <v>66.94</v>
      </c>
      <c r="K161" s="60">
        <v>0</v>
      </c>
      <c r="L161" s="60">
        <v>0</v>
      </c>
      <c r="M161" s="60">
        <v>506.94</v>
      </c>
      <c r="N161" s="60">
        <v>0</v>
      </c>
      <c r="O161" s="75">
        <v>42088</v>
      </c>
      <c r="P161" s="59" t="s">
        <v>132</v>
      </c>
    </row>
    <row r="162" spans="2:16" x14ac:dyDescent="0.25">
      <c r="B162" s="59" t="s">
        <v>124</v>
      </c>
      <c r="C162" s="68" t="s">
        <v>177</v>
      </c>
      <c r="D162" s="62">
        <v>3</v>
      </c>
      <c r="E162" s="62">
        <v>301</v>
      </c>
      <c r="F162" s="59" t="s">
        <v>86</v>
      </c>
      <c r="G162" s="59" t="s">
        <v>138</v>
      </c>
      <c r="H162" s="60">
        <v>127900</v>
      </c>
      <c r="I162" s="60">
        <v>440</v>
      </c>
      <c r="J162" s="60">
        <v>68.510000000000005</v>
      </c>
      <c r="K162" s="60">
        <v>0</v>
      </c>
      <c r="L162" s="60">
        <v>0</v>
      </c>
      <c r="M162" s="60">
        <v>508.51</v>
      </c>
      <c r="N162" s="60">
        <v>0</v>
      </c>
      <c r="O162" s="75">
        <v>42121</v>
      </c>
      <c r="P162" s="59" t="s">
        <v>132</v>
      </c>
    </row>
    <row r="163" spans="2:16" x14ac:dyDescent="0.25">
      <c r="B163" s="59" t="s">
        <v>124</v>
      </c>
      <c r="C163" s="68" t="s">
        <v>177</v>
      </c>
      <c r="D163" s="62">
        <v>3</v>
      </c>
      <c r="E163" s="62">
        <v>301</v>
      </c>
      <c r="F163" s="59" t="s">
        <v>133</v>
      </c>
      <c r="G163" s="59" t="s">
        <v>138</v>
      </c>
      <c r="H163" s="60">
        <v>127900</v>
      </c>
      <c r="I163" s="60">
        <v>3130</v>
      </c>
      <c r="J163" s="60">
        <v>487.34</v>
      </c>
      <c r="K163" s="60">
        <v>0</v>
      </c>
      <c r="L163" s="60">
        <v>0</v>
      </c>
      <c r="M163" s="60">
        <v>3617.34</v>
      </c>
      <c r="N163" s="60">
        <v>0</v>
      </c>
      <c r="O163" s="75">
        <v>42121</v>
      </c>
      <c r="P163" s="59" t="s">
        <v>132</v>
      </c>
    </row>
    <row r="164" spans="2:16" x14ac:dyDescent="0.25">
      <c r="B164" s="59" t="s">
        <v>124</v>
      </c>
      <c r="C164" s="68" t="s">
        <v>177</v>
      </c>
      <c r="D164" s="62">
        <v>3</v>
      </c>
      <c r="E164" s="62">
        <v>301</v>
      </c>
      <c r="F164" s="59" t="s">
        <v>86</v>
      </c>
      <c r="G164" s="59" t="s">
        <v>138</v>
      </c>
      <c r="H164" s="60">
        <v>127900</v>
      </c>
      <c r="I164" s="60">
        <v>440</v>
      </c>
      <c r="J164" s="60">
        <v>71.66</v>
      </c>
      <c r="K164" s="60">
        <v>0</v>
      </c>
      <c r="L164" s="60">
        <v>0</v>
      </c>
      <c r="M164" s="60">
        <v>511.66</v>
      </c>
      <c r="N164" s="60">
        <v>0</v>
      </c>
      <c r="O164" s="75">
        <v>42149</v>
      </c>
      <c r="P164" s="59" t="s">
        <v>132</v>
      </c>
    </row>
    <row r="165" spans="2:16" x14ac:dyDescent="0.25">
      <c r="B165" s="59" t="s">
        <v>124</v>
      </c>
      <c r="C165" s="68" t="s">
        <v>177</v>
      </c>
      <c r="D165" s="62">
        <v>3</v>
      </c>
      <c r="E165" s="62">
        <v>301</v>
      </c>
      <c r="F165" s="59" t="s">
        <v>86</v>
      </c>
      <c r="G165" s="59" t="s">
        <v>138</v>
      </c>
      <c r="H165" s="60">
        <v>127900</v>
      </c>
      <c r="I165" s="60">
        <v>440</v>
      </c>
      <c r="J165" s="60">
        <v>74.010000000000005</v>
      </c>
      <c r="K165" s="60">
        <v>0</v>
      </c>
      <c r="L165" s="60">
        <v>0</v>
      </c>
      <c r="M165" s="60">
        <v>514.01</v>
      </c>
      <c r="N165" s="60">
        <v>0</v>
      </c>
      <c r="O165" s="75">
        <v>42180</v>
      </c>
      <c r="P165" s="59" t="s">
        <v>132</v>
      </c>
    </row>
    <row r="166" spans="2:16" x14ac:dyDescent="0.25">
      <c r="B166" s="59" t="s">
        <v>124</v>
      </c>
      <c r="C166" s="68" t="s">
        <v>177</v>
      </c>
      <c r="D166" s="62">
        <v>3</v>
      </c>
      <c r="E166" s="62">
        <v>301</v>
      </c>
      <c r="F166" s="59" t="s">
        <v>86</v>
      </c>
      <c r="G166" s="59" t="s">
        <v>138</v>
      </c>
      <c r="H166" s="60">
        <v>127900</v>
      </c>
      <c r="I166" s="60">
        <v>440</v>
      </c>
      <c r="J166" s="60">
        <v>78.900000000000006</v>
      </c>
      <c r="K166" s="60">
        <v>0</v>
      </c>
      <c r="L166" s="60">
        <v>0</v>
      </c>
      <c r="M166" s="60">
        <v>518.9</v>
      </c>
      <c r="N166" s="60">
        <v>0</v>
      </c>
      <c r="O166" s="75">
        <v>42212</v>
      </c>
      <c r="P166" s="59" t="s">
        <v>132</v>
      </c>
    </row>
    <row r="167" spans="2:16" x14ac:dyDescent="0.25">
      <c r="B167" s="59" t="s">
        <v>124</v>
      </c>
      <c r="C167" s="68" t="s">
        <v>177</v>
      </c>
      <c r="D167" s="62">
        <v>3</v>
      </c>
      <c r="E167" s="62">
        <v>301</v>
      </c>
      <c r="F167" s="59" t="s">
        <v>86</v>
      </c>
      <c r="G167" s="59" t="s">
        <v>138</v>
      </c>
      <c r="H167" s="60">
        <v>127900</v>
      </c>
      <c r="I167" s="60">
        <v>440</v>
      </c>
      <c r="J167" s="60">
        <v>88.45</v>
      </c>
      <c r="K167" s="60">
        <v>0</v>
      </c>
      <c r="L167" s="60">
        <v>0</v>
      </c>
      <c r="M167" s="60">
        <v>528.45000000000005</v>
      </c>
      <c r="N167" s="60">
        <v>0</v>
      </c>
      <c r="O167" s="75">
        <v>42241</v>
      </c>
      <c r="P167" s="59" t="s">
        <v>132</v>
      </c>
    </row>
    <row r="168" spans="2:16" x14ac:dyDescent="0.25">
      <c r="B168" s="59" t="s">
        <v>124</v>
      </c>
      <c r="C168" s="68" t="s">
        <v>177</v>
      </c>
      <c r="D168" s="62">
        <v>3</v>
      </c>
      <c r="E168" s="62">
        <v>301</v>
      </c>
      <c r="F168" s="59" t="s">
        <v>86</v>
      </c>
      <c r="G168" s="59" t="s">
        <v>138</v>
      </c>
      <c r="H168" s="60">
        <v>127900</v>
      </c>
      <c r="I168" s="60">
        <v>440</v>
      </c>
      <c r="J168" s="60">
        <v>91.35</v>
      </c>
      <c r="K168" s="60">
        <v>0</v>
      </c>
      <c r="L168" s="60">
        <v>0</v>
      </c>
      <c r="M168" s="60">
        <v>531.35</v>
      </c>
      <c r="N168" s="60">
        <v>0</v>
      </c>
      <c r="O168" s="75">
        <v>42272</v>
      </c>
      <c r="P168" s="59" t="s">
        <v>132</v>
      </c>
    </row>
    <row r="169" spans="2:16" x14ac:dyDescent="0.25">
      <c r="B169" s="59" t="s">
        <v>124</v>
      </c>
      <c r="C169" s="68" t="s">
        <v>177</v>
      </c>
      <c r="D169" s="62">
        <v>3</v>
      </c>
      <c r="E169" s="62">
        <v>301</v>
      </c>
      <c r="F169" s="59" t="s">
        <v>86</v>
      </c>
      <c r="G169" s="59" t="s">
        <v>138</v>
      </c>
      <c r="H169" s="60">
        <v>127900</v>
      </c>
      <c r="I169" s="60">
        <v>440</v>
      </c>
      <c r="J169" s="60">
        <v>94.49</v>
      </c>
      <c r="K169" s="60">
        <v>0</v>
      </c>
      <c r="L169" s="60">
        <v>0</v>
      </c>
      <c r="M169" s="60">
        <v>534.49</v>
      </c>
      <c r="N169" s="60">
        <v>0</v>
      </c>
      <c r="O169" s="75">
        <v>42303</v>
      </c>
      <c r="P169" s="59" t="s">
        <v>132</v>
      </c>
    </row>
    <row r="170" spans="2:16" x14ac:dyDescent="0.25">
      <c r="B170" s="59" t="s">
        <v>124</v>
      </c>
      <c r="C170" s="68" t="s">
        <v>177</v>
      </c>
      <c r="D170" s="62">
        <v>3</v>
      </c>
      <c r="E170" s="62">
        <v>301</v>
      </c>
      <c r="F170" s="59" t="s">
        <v>86</v>
      </c>
      <c r="G170" s="59" t="s">
        <v>138</v>
      </c>
      <c r="H170" s="60">
        <v>127900</v>
      </c>
      <c r="I170" s="60">
        <v>440</v>
      </c>
      <c r="J170" s="60">
        <v>95.66</v>
      </c>
      <c r="K170" s="60">
        <v>0</v>
      </c>
      <c r="L170" s="60">
        <v>0</v>
      </c>
      <c r="M170" s="60">
        <v>535.66</v>
      </c>
      <c r="N170" s="60">
        <v>0</v>
      </c>
      <c r="O170" s="75">
        <v>42333</v>
      </c>
      <c r="P170" s="59" t="s">
        <v>132</v>
      </c>
    </row>
    <row r="171" spans="2:16" x14ac:dyDescent="0.25">
      <c r="B171" s="59" t="s">
        <v>124</v>
      </c>
      <c r="C171" s="68" t="s">
        <v>177</v>
      </c>
      <c r="D171" s="62">
        <v>3</v>
      </c>
      <c r="E171" s="62">
        <v>301</v>
      </c>
      <c r="F171" s="59" t="s">
        <v>134</v>
      </c>
      <c r="G171" s="59" t="s">
        <v>138</v>
      </c>
      <c r="H171" s="60">
        <v>127900</v>
      </c>
      <c r="I171" s="60">
        <v>98000</v>
      </c>
      <c r="J171" s="60">
        <v>101443.53</v>
      </c>
      <c r="K171" s="60">
        <v>62419.58</v>
      </c>
      <c r="L171" s="60">
        <v>3988.87</v>
      </c>
      <c r="M171" s="60">
        <v>0</v>
      </c>
      <c r="N171" s="60">
        <v>265851.98</v>
      </c>
      <c r="O171" s="75">
        <v>42738</v>
      </c>
      <c r="P171" s="59" t="s">
        <v>132</v>
      </c>
    </row>
    <row r="172" spans="2:16" x14ac:dyDescent="0.25">
      <c r="B172" s="59" t="s">
        <v>69</v>
      </c>
      <c r="C172" s="68" t="s">
        <v>178</v>
      </c>
      <c r="D172" s="62">
        <v>2</v>
      </c>
      <c r="E172" s="62">
        <v>702</v>
      </c>
      <c r="F172" s="59" t="s">
        <v>86</v>
      </c>
      <c r="G172" s="59" t="s">
        <v>91</v>
      </c>
      <c r="H172" s="60">
        <v>138500</v>
      </c>
      <c r="I172" s="60">
        <v>2000</v>
      </c>
      <c r="J172" s="60">
        <v>0</v>
      </c>
      <c r="K172" s="60">
        <v>0</v>
      </c>
      <c r="L172" s="60">
        <v>0</v>
      </c>
      <c r="M172" s="60">
        <v>2000</v>
      </c>
      <c r="N172" s="60">
        <v>0</v>
      </c>
      <c r="O172" s="75">
        <v>43633</v>
      </c>
      <c r="P172" s="59" t="s">
        <v>132</v>
      </c>
    </row>
    <row r="173" spans="2:16" x14ac:dyDescent="0.25">
      <c r="B173" s="59" t="s">
        <v>69</v>
      </c>
      <c r="C173" s="68" t="s">
        <v>178</v>
      </c>
      <c r="D173" s="62">
        <v>2</v>
      </c>
      <c r="E173" s="62">
        <v>702</v>
      </c>
      <c r="F173" s="59" t="s">
        <v>86</v>
      </c>
      <c r="G173" s="59" t="s">
        <v>91</v>
      </c>
      <c r="H173" s="60">
        <v>138500</v>
      </c>
      <c r="I173" s="60">
        <v>250</v>
      </c>
      <c r="J173" s="60">
        <v>5.42</v>
      </c>
      <c r="K173" s="60">
        <v>1.36</v>
      </c>
      <c r="L173" s="60">
        <v>5.1100000000000003</v>
      </c>
      <c r="M173" s="60">
        <v>0</v>
      </c>
      <c r="N173" s="60">
        <v>261.89</v>
      </c>
      <c r="O173" s="75">
        <v>43661</v>
      </c>
      <c r="P173" s="59" t="s">
        <v>132</v>
      </c>
    </row>
    <row r="174" spans="2:16" x14ac:dyDescent="0.25">
      <c r="B174" s="59" t="s">
        <v>69</v>
      </c>
      <c r="C174" s="68" t="s">
        <v>178</v>
      </c>
      <c r="D174" s="62">
        <v>2</v>
      </c>
      <c r="E174" s="62">
        <v>702</v>
      </c>
      <c r="F174" s="59" t="s">
        <v>86</v>
      </c>
      <c r="G174" s="59" t="s">
        <v>91</v>
      </c>
      <c r="H174" s="60">
        <v>138500</v>
      </c>
      <c r="I174" s="60">
        <v>250</v>
      </c>
      <c r="J174" s="60">
        <v>5.42</v>
      </c>
      <c r="K174" s="60">
        <v>0</v>
      </c>
      <c r="L174" s="60">
        <v>0</v>
      </c>
      <c r="M174" s="60">
        <v>0</v>
      </c>
      <c r="N174" s="60">
        <v>255.42</v>
      </c>
      <c r="O174" s="75">
        <v>43692</v>
      </c>
      <c r="P174" s="59" t="s">
        <v>132</v>
      </c>
    </row>
    <row r="175" spans="2:16" x14ac:dyDescent="0.25">
      <c r="B175" s="59" t="s">
        <v>69</v>
      </c>
      <c r="C175" s="68" t="s">
        <v>178</v>
      </c>
      <c r="D175" s="62">
        <v>2</v>
      </c>
      <c r="E175" s="62">
        <v>702</v>
      </c>
      <c r="F175" s="59" t="s">
        <v>88</v>
      </c>
      <c r="G175" s="59" t="s">
        <v>91</v>
      </c>
      <c r="H175" s="60">
        <v>138500</v>
      </c>
      <c r="I175" s="60">
        <v>120000</v>
      </c>
      <c r="J175" s="60">
        <v>0</v>
      </c>
      <c r="K175" s="60">
        <v>0</v>
      </c>
      <c r="L175" s="60">
        <v>0</v>
      </c>
      <c r="M175" s="60">
        <v>120000</v>
      </c>
      <c r="N175" s="60">
        <v>0</v>
      </c>
      <c r="O175" s="75">
        <v>43703</v>
      </c>
      <c r="P175" s="59" t="s">
        <v>132</v>
      </c>
    </row>
    <row r="176" spans="2:16" x14ac:dyDescent="0.25">
      <c r="B176" s="59" t="s">
        <v>69</v>
      </c>
      <c r="C176" s="68" t="s">
        <v>178</v>
      </c>
      <c r="D176" s="62">
        <v>2</v>
      </c>
      <c r="E176" s="62">
        <v>702</v>
      </c>
      <c r="F176" s="59" t="s">
        <v>86</v>
      </c>
      <c r="G176" s="59" t="s">
        <v>91</v>
      </c>
      <c r="H176" s="60">
        <v>138500</v>
      </c>
      <c r="I176" s="60">
        <v>250</v>
      </c>
      <c r="J176" s="60">
        <v>5.42</v>
      </c>
      <c r="K176" s="60">
        <v>0</v>
      </c>
      <c r="L176" s="60">
        <v>0</v>
      </c>
      <c r="M176" s="60">
        <v>0</v>
      </c>
      <c r="N176" s="60">
        <v>255.42</v>
      </c>
      <c r="O176" s="75">
        <v>43724</v>
      </c>
      <c r="P176" s="59" t="s">
        <v>132</v>
      </c>
    </row>
    <row r="177" spans="2:16" x14ac:dyDescent="0.25">
      <c r="B177" s="59" t="s">
        <v>69</v>
      </c>
      <c r="C177" s="68" t="s">
        <v>178</v>
      </c>
      <c r="D177" s="62">
        <v>2</v>
      </c>
      <c r="E177" s="62">
        <v>702</v>
      </c>
      <c r="F177" s="59" t="s">
        <v>86</v>
      </c>
      <c r="G177" s="59" t="s">
        <v>91</v>
      </c>
      <c r="H177" s="60">
        <v>138500</v>
      </c>
      <c r="I177" s="60">
        <v>250</v>
      </c>
      <c r="J177" s="60">
        <v>5.42</v>
      </c>
      <c r="K177" s="60">
        <v>0</v>
      </c>
      <c r="L177" s="60">
        <v>0</v>
      </c>
      <c r="M177" s="60">
        <v>0</v>
      </c>
      <c r="N177" s="60">
        <v>255.42</v>
      </c>
      <c r="O177" s="75">
        <v>43753</v>
      </c>
      <c r="P177" s="59" t="s">
        <v>132</v>
      </c>
    </row>
    <row r="178" spans="2:16" x14ac:dyDescent="0.25">
      <c r="B178" s="59" t="s">
        <v>69</v>
      </c>
      <c r="C178" s="68" t="s">
        <v>178</v>
      </c>
      <c r="D178" s="62">
        <v>2</v>
      </c>
      <c r="E178" s="62">
        <v>702</v>
      </c>
      <c r="F178" s="59" t="s">
        <v>86</v>
      </c>
      <c r="G178" s="59" t="s">
        <v>91</v>
      </c>
      <c r="H178" s="60">
        <v>138500</v>
      </c>
      <c r="I178" s="60">
        <v>250</v>
      </c>
      <c r="J178" s="60">
        <v>5.42</v>
      </c>
      <c r="K178" s="60">
        <v>0</v>
      </c>
      <c r="L178" s="60">
        <v>0</v>
      </c>
      <c r="M178" s="60">
        <v>0</v>
      </c>
      <c r="N178" s="60">
        <v>255.42</v>
      </c>
      <c r="O178" s="75">
        <v>43787</v>
      </c>
      <c r="P178" s="59" t="s">
        <v>132</v>
      </c>
    </row>
    <row r="179" spans="2:16" x14ac:dyDescent="0.25">
      <c r="B179" s="59" t="s">
        <v>69</v>
      </c>
      <c r="C179" s="68" t="s">
        <v>178</v>
      </c>
      <c r="D179" s="62">
        <v>2</v>
      </c>
      <c r="E179" s="62">
        <v>702</v>
      </c>
      <c r="F179" s="59" t="s">
        <v>133</v>
      </c>
      <c r="G179" s="59" t="s">
        <v>91</v>
      </c>
      <c r="H179" s="60">
        <v>138500</v>
      </c>
      <c r="I179" s="60">
        <v>1500</v>
      </c>
      <c r="J179" s="60">
        <v>32.5</v>
      </c>
      <c r="K179" s="60">
        <v>0</v>
      </c>
      <c r="L179" s="60">
        <v>0</v>
      </c>
      <c r="M179" s="60">
        <v>0</v>
      </c>
      <c r="N179" s="60">
        <v>1532.5</v>
      </c>
      <c r="O179" s="75">
        <v>43815</v>
      </c>
      <c r="P179" s="59" t="s">
        <v>132</v>
      </c>
    </row>
    <row r="180" spans="2:16" x14ac:dyDescent="0.25">
      <c r="B180" s="59" t="s">
        <v>69</v>
      </c>
      <c r="C180" s="68" t="s">
        <v>178</v>
      </c>
      <c r="D180" s="62">
        <v>2</v>
      </c>
      <c r="E180" s="62">
        <v>702</v>
      </c>
      <c r="F180" s="59" t="s">
        <v>86</v>
      </c>
      <c r="G180" s="59" t="s">
        <v>91</v>
      </c>
      <c r="H180" s="60">
        <v>138500</v>
      </c>
      <c r="I180" s="60">
        <v>250</v>
      </c>
      <c r="J180" s="60">
        <v>5.42</v>
      </c>
      <c r="K180" s="60">
        <v>0</v>
      </c>
      <c r="L180" s="60">
        <v>0</v>
      </c>
      <c r="M180" s="60">
        <v>0</v>
      </c>
      <c r="N180" s="60">
        <v>255.42</v>
      </c>
      <c r="O180" s="75">
        <v>43815</v>
      </c>
      <c r="P180" s="59" t="s">
        <v>132</v>
      </c>
    </row>
    <row r="181" spans="2:16" x14ac:dyDescent="0.25">
      <c r="B181" s="59" t="s">
        <v>69</v>
      </c>
      <c r="C181" s="68" t="s">
        <v>178</v>
      </c>
      <c r="D181" s="62">
        <v>2</v>
      </c>
      <c r="E181" s="62">
        <v>702</v>
      </c>
      <c r="F181" s="59" t="s">
        <v>86</v>
      </c>
      <c r="G181" s="59" t="s">
        <v>91</v>
      </c>
      <c r="H181" s="60">
        <v>138500</v>
      </c>
      <c r="I181" s="60">
        <v>250</v>
      </c>
      <c r="J181" s="60">
        <v>5.42</v>
      </c>
      <c r="K181" s="60">
        <v>0</v>
      </c>
      <c r="L181" s="60">
        <v>0</v>
      </c>
      <c r="M181" s="60">
        <v>0</v>
      </c>
      <c r="N181" s="60">
        <v>255.42</v>
      </c>
      <c r="O181" s="75">
        <v>43845</v>
      </c>
      <c r="P181" s="59" t="s">
        <v>132</v>
      </c>
    </row>
    <row r="182" spans="2:16" x14ac:dyDescent="0.25">
      <c r="B182" s="59" t="s">
        <v>69</v>
      </c>
      <c r="C182" s="68" t="s">
        <v>178</v>
      </c>
      <c r="D182" s="62">
        <v>2</v>
      </c>
      <c r="E182" s="62">
        <v>702</v>
      </c>
      <c r="F182" s="59" t="s">
        <v>86</v>
      </c>
      <c r="G182" s="59" t="s">
        <v>91</v>
      </c>
      <c r="H182" s="60">
        <v>138500</v>
      </c>
      <c r="I182" s="60">
        <v>250</v>
      </c>
      <c r="J182" s="60">
        <v>5.42</v>
      </c>
      <c r="K182" s="60">
        <v>0</v>
      </c>
      <c r="L182" s="60">
        <v>0</v>
      </c>
      <c r="M182" s="60">
        <v>0</v>
      </c>
      <c r="N182" s="60">
        <v>255.42</v>
      </c>
      <c r="O182" s="75">
        <v>43878</v>
      </c>
      <c r="P182" s="59" t="s">
        <v>132</v>
      </c>
    </row>
    <row r="183" spans="2:16" x14ac:dyDescent="0.25">
      <c r="B183" s="59" t="s">
        <v>69</v>
      </c>
      <c r="C183" s="68" t="s">
        <v>178</v>
      </c>
      <c r="D183" s="62">
        <v>2</v>
      </c>
      <c r="E183" s="62">
        <v>702</v>
      </c>
      <c r="F183" s="59" t="s">
        <v>86</v>
      </c>
      <c r="G183" s="59" t="s">
        <v>91</v>
      </c>
      <c r="H183" s="60">
        <v>138500</v>
      </c>
      <c r="I183" s="60">
        <v>250</v>
      </c>
      <c r="J183" s="60">
        <v>5.42</v>
      </c>
      <c r="K183" s="60">
        <v>0</v>
      </c>
      <c r="L183" s="60">
        <v>0</v>
      </c>
      <c r="M183" s="60">
        <v>0</v>
      </c>
      <c r="N183" s="60">
        <v>255.42</v>
      </c>
      <c r="O183" s="75">
        <v>43906</v>
      </c>
      <c r="P183" s="59" t="s">
        <v>132</v>
      </c>
    </row>
    <row r="184" spans="2:16" x14ac:dyDescent="0.25">
      <c r="B184" s="59" t="s">
        <v>69</v>
      </c>
      <c r="C184" s="68" t="s">
        <v>178</v>
      </c>
      <c r="D184" s="62">
        <v>2</v>
      </c>
      <c r="E184" s="62">
        <v>702</v>
      </c>
      <c r="F184" s="59" t="s">
        <v>86</v>
      </c>
      <c r="G184" s="59" t="s">
        <v>91</v>
      </c>
      <c r="H184" s="60">
        <v>138500</v>
      </c>
      <c r="I184" s="60">
        <v>250</v>
      </c>
      <c r="J184" s="60">
        <v>5.42</v>
      </c>
      <c r="K184" s="60">
        <v>0</v>
      </c>
      <c r="L184" s="60">
        <v>0</v>
      </c>
      <c r="M184" s="60">
        <v>0</v>
      </c>
      <c r="N184" s="60">
        <v>255.42</v>
      </c>
      <c r="O184" s="75">
        <v>43936</v>
      </c>
      <c r="P184" s="59" t="s">
        <v>132</v>
      </c>
    </row>
    <row r="185" spans="2:16" x14ac:dyDescent="0.25">
      <c r="B185" s="59" t="s">
        <v>69</v>
      </c>
      <c r="C185" s="68" t="s">
        <v>178</v>
      </c>
      <c r="D185" s="62">
        <v>2</v>
      </c>
      <c r="E185" s="62">
        <v>702</v>
      </c>
      <c r="F185" s="59" t="s">
        <v>86</v>
      </c>
      <c r="G185" s="59" t="s">
        <v>91</v>
      </c>
      <c r="H185" s="60">
        <v>138500</v>
      </c>
      <c r="I185" s="60">
        <v>250</v>
      </c>
      <c r="J185" s="60">
        <v>5.42</v>
      </c>
      <c r="K185" s="60">
        <v>0</v>
      </c>
      <c r="L185" s="60">
        <v>0</v>
      </c>
      <c r="M185" s="60">
        <v>0</v>
      </c>
      <c r="N185" s="60">
        <v>255.42</v>
      </c>
      <c r="O185" s="75">
        <v>43966</v>
      </c>
      <c r="P185" s="59" t="s">
        <v>132</v>
      </c>
    </row>
    <row r="186" spans="2:16" x14ac:dyDescent="0.25">
      <c r="B186" s="59" t="s">
        <v>69</v>
      </c>
      <c r="C186" s="68" t="s">
        <v>178</v>
      </c>
      <c r="D186" s="62">
        <v>2</v>
      </c>
      <c r="E186" s="62">
        <v>702</v>
      </c>
      <c r="F186" s="59" t="s">
        <v>86</v>
      </c>
      <c r="G186" s="59" t="s">
        <v>91</v>
      </c>
      <c r="H186" s="60">
        <v>138500</v>
      </c>
      <c r="I186" s="60">
        <v>250</v>
      </c>
      <c r="J186" s="60">
        <v>5.42</v>
      </c>
      <c r="K186" s="60">
        <v>0</v>
      </c>
      <c r="L186" s="60">
        <v>0</v>
      </c>
      <c r="M186" s="60">
        <v>0</v>
      </c>
      <c r="N186" s="60">
        <v>255.42</v>
      </c>
      <c r="O186" s="75">
        <v>43997</v>
      </c>
      <c r="P186" s="59" t="s">
        <v>132</v>
      </c>
    </row>
    <row r="187" spans="2:16" x14ac:dyDescent="0.25">
      <c r="B187" s="59" t="s">
        <v>69</v>
      </c>
      <c r="C187" s="68" t="s">
        <v>178</v>
      </c>
      <c r="D187" s="62">
        <v>2</v>
      </c>
      <c r="E187" s="62">
        <v>702</v>
      </c>
      <c r="F187" s="59" t="s">
        <v>86</v>
      </c>
      <c r="G187" s="59" t="s">
        <v>91</v>
      </c>
      <c r="H187" s="60">
        <v>138500</v>
      </c>
      <c r="I187" s="60">
        <v>250</v>
      </c>
      <c r="J187" s="60">
        <v>5.42</v>
      </c>
      <c r="K187" s="60">
        <v>0</v>
      </c>
      <c r="L187" s="60">
        <v>0</v>
      </c>
      <c r="M187" s="60">
        <v>0</v>
      </c>
      <c r="N187" s="60">
        <v>255.42</v>
      </c>
      <c r="O187" s="75">
        <v>44027</v>
      </c>
      <c r="P187" s="59" t="s">
        <v>132</v>
      </c>
    </row>
    <row r="188" spans="2:16" x14ac:dyDescent="0.25">
      <c r="B188" s="59" t="s">
        <v>69</v>
      </c>
      <c r="C188" s="68" t="s">
        <v>178</v>
      </c>
      <c r="D188" s="62">
        <v>2</v>
      </c>
      <c r="E188" s="62">
        <v>702</v>
      </c>
      <c r="F188" s="59" t="s">
        <v>86</v>
      </c>
      <c r="G188" s="59" t="s">
        <v>91</v>
      </c>
      <c r="H188" s="60">
        <v>138500</v>
      </c>
      <c r="I188" s="60">
        <v>250</v>
      </c>
      <c r="J188" s="60">
        <v>5.42</v>
      </c>
      <c r="K188" s="60">
        <v>0</v>
      </c>
      <c r="L188" s="60">
        <v>0</v>
      </c>
      <c r="M188" s="60">
        <v>0</v>
      </c>
      <c r="N188" s="60">
        <v>255.42</v>
      </c>
      <c r="O188" s="75">
        <v>44060</v>
      </c>
      <c r="P188" s="59" t="s">
        <v>132</v>
      </c>
    </row>
    <row r="189" spans="2:16" x14ac:dyDescent="0.25">
      <c r="B189" s="59" t="s">
        <v>69</v>
      </c>
      <c r="C189" s="68" t="s">
        <v>178</v>
      </c>
      <c r="D189" s="62">
        <v>2</v>
      </c>
      <c r="E189" s="62">
        <v>702</v>
      </c>
      <c r="F189" s="59" t="s">
        <v>86</v>
      </c>
      <c r="G189" s="59" t="s">
        <v>91</v>
      </c>
      <c r="H189" s="60">
        <v>138500</v>
      </c>
      <c r="I189" s="60">
        <v>250</v>
      </c>
      <c r="J189" s="60">
        <v>5.42</v>
      </c>
      <c r="K189" s="60">
        <v>0</v>
      </c>
      <c r="L189" s="60">
        <v>0</v>
      </c>
      <c r="M189" s="60">
        <v>0</v>
      </c>
      <c r="N189" s="60">
        <v>255.42</v>
      </c>
      <c r="O189" s="75">
        <v>44089</v>
      </c>
      <c r="P189" s="59" t="s">
        <v>132</v>
      </c>
    </row>
    <row r="190" spans="2:16" x14ac:dyDescent="0.25">
      <c r="B190" s="59" t="s">
        <v>69</v>
      </c>
      <c r="C190" s="68" t="s">
        <v>178</v>
      </c>
      <c r="D190" s="62">
        <v>2</v>
      </c>
      <c r="E190" s="62">
        <v>702</v>
      </c>
      <c r="F190" s="59" t="s">
        <v>86</v>
      </c>
      <c r="G190" s="59" t="s">
        <v>91</v>
      </c>
      <c r="H190" s="60">
        <v>138500</v>
      </c>
      <c r="I190" s="60">
        <v>250</v>
      </c>
      <c r="J190" s="60">
        <v>5.42</v>
      </c>
      <c r="K190" s="60">
        <v>0</v>
      </c>
      <c r="L190" s="60">
        <v>0</v>
      </c>
      <c r="M190" s="60">
        <v>0</v>
      </c>
      <c r="N190" s="60">
        <v>255.42</v>
      </c>
      <c r="O190" s="75">
        <v>44119</v>
      </c>
      <c r="P190" s="59" t="s">
        <v>132</v>
      </c>
    </row>
    <row r="191" spans="2:16" x14ac:dyDescent="0.25">
      <c r="B191" s="59" t="s">
        <v>69</v>
      </c>
      <c r="C191" s="68" t="s">
        <v>178</v>
      </c>
      <c r="D191" s="62">
        <v>2</v>
      </c>
      <c r="E191" s="62">
        <v>702</v>
      </c>
      <c r="F191" s="59" t="s">
        <v>86</v>
      </c>
      <c r="G191" s="59" t="s">
        <v>91</v>
      </c>
      <c r="H191" s="60">
        <v>138500</v>
      </c>
      <c r="I191" s="60">
        <v>250</v>
      </c>
      <c r="J191" s="60">
        <v>5.42</v>
      </c>
      <c r="K191" s="60">
        <v>0</v>
      </c>
      <c r="L191" s="60">
        <v>0</v>
      </c>
      <c r="M191" s="60">
        <v>0</v>
      </c>
      <c r="N191" s="60">
        <v>255.42</v>
      </c>
      <c r="O191" s="75">
        <v>44151</v>
      </c>
      <c r="P191" s="59" t="s">
        <v>132</v>
      </c>
    </row>
    <row r="192" spans="2:16" x14ac:dyDescent="0.25">
      <c r="B192" s="59" t="s">
        <v>69</v>
      </c>
      <c r="C192" s="68" t="s">
        <v>178</v>
      </c>
      <c r="D192" s="62">
        <v>2</v>
      </c>
      <c r="E192" s="62">
        <v>702</v>
      </c>
      <c r="F192" s="59" t="s">
        <v>133</v>
      </c>
      <c r="G192" s="59" t="s">
        <v>91</v>
      </c>
      <c r="H192" s="60">
        <v>138500</v>
      </c>
      <c r="I192" s="60">
        <v>1500</v>
      </c>
      <c r="J192" s="60">
        <v>32.5</v>
      </c>
      <c r="K192" s="60">
        <v>0</v>
      </c>
      <c r="L192" s="60">
        <v>0</v>
      </c>
      <c r="M192" s="60">
        <v>0</v>
      </c>
      <c r="N192" s="60">
        <v>1532.5</v>
      </c>
      <c r="O192" s="75">
        <v>44180</v>
      </c>
      <c r="P192" s="59" t="s">
        <v>132</v>
      </c>
    </row>
    <row r="193" spans="2:16" x14ac:dyDescent="0.25">
      <c r="B193" s="59" t="s">
        <v>69</v>
      </c>
      <c r="C193" s="68" t="s">
        <v>178</v>
      </c>
      <c r="D193" s="62">
        <v>2</v>
      </c>
      <c r="E193" s="62">
        <v>702</v>
      </c>
      <c r="F193" s="59" t="s">
        <v>86</v>
      </c>
      <c r="G193" s="59" t="s">
        <v>91</v>
      </c>
      <c r="H193" s="60">
        <v>138500</v>
      </c>
      <c r="I193" s="60">
        <v>250</v>
      </c>
      <c r="J193" s="60">
        <v>5.42</v>
      </c>
      <c r="K193" s="60">
        <v>0</v>
      </c>
      <c r="L193" s="60">
        <v>0</v>
      </c>
      <c r="M193" s="60">
        <v>0</v>
      </c>
      <c r="N193" s="60">
        <v>255.42</v>
      </c>
      <c r="O193" s="75">
        <v>44180</v>
      </c>
      <c r="P193" s="59" t="s">
        <v>132</v>
      </c>
    </row>
    <row r="194" spans="2:16" x14ac:dyDescent="0.25">
      <c r="B194" s="59" t="s">
        <v>69</v>
      </c>
      <c r="C194" s="68" t="s">
        <v>178</v>
      </c>
      <c r="D194" s="62">
        <v>2</v>
      </c>
      <c r="E194" s="62">
        <v>702</v>
      </c>
      <c r="F194" s="59" t="s">
        <v>86</v>
      </c>
      <c r="G194" s="59" t="s">
        <v>91</v>
      </c>
      <c r="H194" s="60">
        <v>138500</v>
      </c>
      <c r="I194" s="60">
        <v>250</v>
      </c>
      <c r="J194" s="60">
        <v>5.42</v>
      </c>
      <c r="K194" s="60">
        <v>0</v>
      </c>
      <c r="L194" s="60">
        <v>0</v>
      </c>
      <c r="M194" s="60">
        <v>0</v>
      </c>
      <c r="N194" s="60">
        <v>255.42</v>
      </c>
      <c r="O194" s="75">
        <v>44211</v>
      </c>
      <c r="P194" s="59" t="s">
        <v>132</v>
      </c>
    </row>
    <row r="195" spans="2:16" x14ac:dyDescent="0.25">
      <c r="B195" s="59" t="s">
        <v>69</v>
      </c>
      <c r="C195" s="68" t="s">
        <v>178</v>
      </c>
      <c r="D195" s="62">
        <v>2</v>
      </c>
      <c r="E195" s="62">
        <v>702</v>
      </c>
      <c r="F195" s="59" t="s">
        <v>86</v>
      </c>
      <c r="G195" s="59" t="s">
        <v>91</v>
      </c>
      <c r="H195" s="60">
        <v>138500</v>
      </c>
      <c r="I195" s="60">
        <v>250</v>
      </c>
      <c r="J195" s="60">
        <v>5.42</v>
      </c>
      <c r="K195" s="60">
        <v>0</v>
      </c>
      <c r="L195" s="60">
        <v>0</v>
      </c>
      <c r="M195" s="60">
        <v>0</v>
      </c>
      <c r="N195" s="60">
        <v>255.42</v>
      </c>
      <c r="O195" s="75">
        <v>44242</v>
      </c>
      <c r="P195" s="59" t="s">
        <v>132</v>
      </c>
    </row>
    <row r="196" spans="2:16" x14ac:dyDescent="0.25">
      <c r="B196" s="59" t="s">
        <v>69</v>
      </c>
      <c r="C196" s="68" t="s">
        <v>178</v>
      </c>
      <c r="D196" s="62">
        <v>2</v>
      </c>
      <c r="E196" s="62">
        <v>702</v>
      </c>
      <c r="F196" s="59" t="s">
        <v>86</v>
      </c>
      <c r="G196" s="59" t="s">
        <v>91</v>
      </c>
      <c r="H196" s="60">
        <v>138500</v>
      </c>
      <c r="I196" s="60">
        <v>250</v>
      </c>
      <c r="J196" s="60">
        <v>5.42</v>
      </c>
      <c r="K196" s="60">
        <v>0</v>
      </c>
      <c r="L196" s="60">
        <v>0</v>
      </c>
      <c r="M196" s="60">
        <v>0</v>
      </c>
      <c r="N196" s="60">
        <v>255.42</v>
      </c>
      <c r="O196" s="75">
        <v>44270</v>
      </c>
      <c r="P196" s="59" t="s">
        <v>132</v>
      </c>
    </row>
    <row r="197" spans="2:16" x14ac:dyDescent="0.25">
      <c r="B197" s="59" t="s">
        <v>69</v>
      </c>
      <c r="C197" s="68" t="s">
        <v>178</v>
      </c>
      <c r="D197" s="62">
        <v>2</v>
      </c>
      <c r="E197" s="62">
        <v>702</v>
      </c>
      <c r="F197" s="59" t="s">
        <v>86</v>
      </c>
      <c r="G197" s="59" t="s">
        <v>91</v>
      </c>
      <c r="H197" s="60">
        <v>138500</v>
      </c>
      <c r="I197" s="60">
        <v>250</v>
      </c>
      <c r="J197" s="60">
        <v>5.42</v>
      </c>
      <c r="K197" s="60">
        <v>0</v>
      </c>
      <c r="L197" s="60">
        <v>0</v>
      </c>
      <c r="M197" s="60">
        <v>0</v>
      </c>
      <c r="N197" s="60">
        <v>255.42</v>
      </c>
      <c r="O197" s="75">
        <v>44301</v>
      </c>
      <c r="P197" s="59" t="s">
        <v>132</v>
      </c>
    </row>
    <row r="198" spans="2:16" x14ac:dyDescent="0.25">
      <c r="B198" s="59" t="s">
        <v>69</v>
      </c>
      <c r="C198" s="68" t="s">
        <v>178</v>
      </c>
      <c r="D198" s="62">
        <v>2</v>
      </c>
      <c r="E198" s="62">
        <v>702</v>
      </c>
      <c r="F198" s="59" t="s">
        <v>86</v>
      </c>
      <c r="G198" s="59" t="s">
        <v>91</v>
      </c>
      <c r="H198" s="60">
        <v>138500</v>
      </c>
      <c r="I198" s="60">
        <v>250</v>
      </c>
      <c r="J198" s="60">
        <v>5.42</v>
      </c>
      <c r="K198" s="60">
        <v>0</v>
      </c>
      <c r="L198" s="60">
        <v>0</v>
      </c>
      <c r="M198" s="60">
        <v>0</v>
      </c>
      <c r="N198" s="60">
        <v>255.42</v>
      </c>
      <c r="O198" s="75">
        <v>44333</v>
      </c>
      <c r="P198" s="59" t="s">
        <v>132</v>
      </c>
    </row>
    <row r="199" spans="2:16" x14ac:dyDescent="0.25">
      <c r="B199" s="59" t="s">
        <v>69</v>
      </c>
      <c r="C199" s="68" t="s">
        <v>178</v>
      </c>
      <c r="D199" s="62">
        <v>2</v>
      </c>
      <c r="E199" s="62">
        <v>702</v>
      </c>
      <c r="F199" s="59" t="s">
        <v>86</v>
      </c>
      <c r="G199" s="59" t="s">
        <v>91</v>
      </c>
      <c r="H199" s="60">
        <v>138500</v>
      </c>
      <c r="I199" s="60">
        <v>250</v>
      </c>
      <c r="J199" s="60">
        <v>5.42</v>
      </c>
      <c r="K199" s="60">
        <v>0</v>
      </c>
      <c r="L199" s="60">
        <v>0</v>
      </c>
      <c r="M199" s="60">
        <v>0</v>
      </c>
      <c r="N199" s="60">
        <v>255.42</v>
      </c>
      <c r="O199" s="75">
        <v>44362</v>
      </c>
      <c r="P199" s="59" t="s">
        <v>132</v>
      </c>
    </row>
    <row r="200" spans="2:16" x14ac:dyDescent="0.25">
      <c r="B200" s="59" t="s">
        <v>69</v>
      </c>
      <c r="C200" s="68" t="s">
        <v>178</v>
      </c>
      <c r="D200" s="62">
        <v>2</v>
      </c>
      <c r="E200" s="62">
        <v>702</v>
      </c>
      <c r="F200" s="59" t="s">
        <v>86</v>
      </c>
      <c r="G200" s="59" t="s">
        <v>91</v>
      </c>
      <c r="H200" s="60">
        <v>138500</v>
      </c>
      <c r="I200" s="60">
        <v>250</v>
      </c>
      <c r="J200" s="60">
        <v>5.42</v>
      </c>
      <c r="K200" s="60">
        <v>0</v>
      </c>
      <c r="L200" s="60">
        <v>0</v>
      </c>
      <c r="M200" s="60">
        <v>0</v>
      </c>
      <c r="N200" s="60">
        <v>255.42</v>
      </c>
      <c r="O200" s="75">
        <v>44392</v>
      </c>
      <c r="P200" s="59" t="s">
        <v>132</v>
      </c>
    </row>
    <row r="201" spans="2:16" x14ac:dyDescent="0.25">
      <c r="B201" s="59" t="s">
        <v>69</v>
      </c>
      <c r="C201" s="68" t="s">
        <v>178</v>
      </c>
      <c r="D201" s="62">
        <v>2</v>
      </c>
      <c r="E201" s="62">
        <v>702</v>
      </c>
      <c r="F201" s="59" t="s">
        <v>86</v>
      </c>
      <c r="G201" s="59" t="s">
        <v>91</v>
      </c>
      <c r="H201" s="60">
        <v>138500</v>
      </c>
      <c r="I201" s="60">
        <v>250</v>
      </c>
      <c r="J201" s="60">
        <v>5.42</v>
      </c>
      <c r="K201" s="60">
        <v>0</v>
      </c>
      <c r="L201" s="60">
        <v>0</v>
      </c>
      <c r="M201" s="60">
        <v>0</v>
      </c>
      <c r="N201" s="60">
        <v>255.42</v>
      </c>
      <c r="O201" s="75">
        <v>44424</v>
      </c>
      <c r="P201" s="59" t="s">
        <v>132</v>
      </c>
    </row>
    <row r="202" spans="2:16" x14ac:dyDescent="0.25">
      <c r="B202" s="59" t="s">
        <v>69</v>
      </c>
      <c r="C202" s="68" t="s">
        <v>178</v>
      </c>
      <c r="D202" s="62">
        <v>2</v>
      </c>
      <c r="E202" s="62">
        <v>702</v>
      </c>
      <c r="F202" s="59" t="s">
        <v>86</v>
      </c>
      <c r="G202" s="59" t="s">
        <v>91</v>
      </c>
      <c r="H202" s="60">
        <v>138500</v>
      </c>
      <c r="I202" s="60">
        <v>250</v>
      </c>
      <c r="J202" s="60">
        <v>5.42</v>
      </c>
      <c r="K202" s="60">
        <v>0</v>
      </c>
      <c r="L202" s="60">
        <v>0</v>
      </c>
      <c r="M202" s="60">
        <v>0</v>
      </c>
      <c r="N202" s="60">
        <v>255.42</v>
      </c>
      <c r="O202" s="75">
        <v>44454</v>
      </c>
      <c r="P202" s="59" t="s">
        <v>132</v>
      </c>
    </row>
    <row r="203" spans="2:16" x14ac:dyDescent="0.25">
      <c r="B203" s="59" t="s">
        <v>69</v>
      </c>
      <c r="C203" s="68" t="s">
        <v>178</v>
      </c>
      <c r="D203" s="62">
        <v>2</v>
      </c>
      <c r="E203" s="62">
        <v>702</v>
      </c>
      <c r="F203" s="59" t="s">
        <v>86</v>
      </c>
      <c r="G203" s="59" t="s">
        <v>91</v>
      </c>
      <c r="H203" s="60">
        <v>138500</v>
      </c>
      <c r="I203" s="60">
        <v>250</v>
      </c>
      <c r="J203" s="60">
        <v>5.42</v>
      </c>
      <c r="K203" s="60">
        <v>0</v>
      </c>
      <c r="L203" s="60">
        <v>0</v>
      </c>
      <c r="M203" s="60">
        <v>0</v>
      </c>
      <c r="N203" s="60">
        <v>255.42</v>
      </c>
      <c r="O203" s="75">
        <v>44484</v>
      </c>
      <c r="P203" s="59" t="s">
        <v>132</v>
      </c>
    </row>
    <row r="204" spans="2:16" x14ac:dyDescent="0.25">
      <c r="B204" s="59" t="s">
        <v>69</v>
      </c>
      <c r="C204" s="68" t="s">
        <v>178</v>
      </c>
      <c r="D204" s="62">
        <v>2</v>
      </c>
      <c r="E204" s="62">
        <v>702</v>
      </c>
      <c r="F204" s="59" t="s">
        <v>86</v>
      </c>
      <c r="G204" s="59" t="s">
        <v>91</v>
      </c>
      <c r="H204" s="60">
        <v>138500</v>
      </c>
      <c r="I204" s="60">
        <v>250</v>
      </c>
      <c r="J204" s="60">
        <v>5.42</v>
      </c>
      <c r="K204" s="60">
        <v>0</v>
      </c>
      <c r="L204" s="60">
        <v>0</v>
      </c>
      <c r="M204" s="60">
        <v>0</v>
      </c>
      <c r="N204" s="60">
        <v>255.42</v>
      </c>
      <c r="O204" s="75">
        <v>44516</v>
      </c>
      <c r="P204" s="59" t="s">
        <v>132</v>
      </c>
    </row>
    <row r="205" spans="2:16" x14ac:dyDescent="0.25">
      <c r="B205" s="59" t="s">
        <v>69</v>
      </c>
      <c r="C205" s="68" t="s">
        <v>178</v>
      </c>
      <c r="D205" s="62">
        <v>2</v>
      </c>
      <c r="E205" s="62">
        <v>702</v>
      </c>
      <c r="F205" s="59" t="s">
        <v>133</v>
      </c>
      <c r="G205" s="59" t="s">
        <v>91</v>
      </c>
      <c r="H205" s="60">
        <v>138500</v>
      </c>
      <c r="I205" s="60">
        <v>1500</v>
      </c>
      <c r="J205" s="60">
        <v>32.5</v>
      </c>
      <c r="K205" s="60">
        <v>0</v>
      </c>
      <c r="L205" s="60">
        <v>0</v>
      </c>
      <c r="M205" s="60">
        <v>0</v>
      </c>
      <c r="N205" s="60">
        <v>1532.5</v>
      </c>
      <c r="O205" s="75">
        <v>44545</v>
      </c>
      <c r="P205" s="59" t="s">
        <v>132</v>
      </c>
    </row>
    <row r="206" spans="2:16" x14ac:dyDescent="0.25">
      <c r="B206" s="59" t="s">
        <v>69</v>
      </c>
      <c r="C206" s="68" t="s">
        <v>178</v>
      </c>
      <c r="D206" s="62">
        <v>2</v>
      </c>
      <c r="E206" s="62">
        <v>702</v>
      </c>
      <c r="F206" s="59" t="s">
        <v>86</v>
      </c>
      <c r="G206" s="59" t="s">
        <v>91</v>
      </c>
      <c r="H206" s="60">
        <v>138500</v>
      </c>
      <c r="I206" s="60">
        <v>250</v>
      </c>
      <c r="J206" s="60">
        <v>5.42</v>
      </c>
      <c r="K206" s="60">
        <v>0</v>
      </c>
      <c r="L206" s="60">
        <v>0</v>
      </c>
      <c r="M206" s="60">
        <v>0</v>
      </c>
      <c r="N206" s="60">
        <v>255.42</v>
      </c>
      <c r="O206" s="75">
        <v>44545</v>
      </c>
      <c r="P206" s="59" t="s">
        <v>132</v>
      </c>
    </row>
    <row r="207" spans="2:16" x14ac:dyDescent="0.25">
      <c r="B207" s="59" t="s">
        <v>69</v>
      </c>
      <c r="C207" s="68" t="s">
        <v>178</v>
      </c>
      <c r="D207" s="62">
        <v>2</v>
      </c>
      <c r="E207" s="62">
        <v>702</v>
      </c>
      <c r="F207" s="59" t="s">
        <v>86</v>
      </c>
      <c r="G207" s="59" t="s">
        <v>91</v>
      </c>
      <c r="H207" s="60">
        <v>138500</v>
      </c>
      <c r="I207" s="60">
        <v>250</v>
      </c>
      <c r="J207" s="60">
        <v>5.42</v>
      </c>
      <c r="K207" s="60">
        <v>0</v>
      </c>
      <c r="L207" s="60">
        <v>0</v>
      </c>
      <c r="M207" s="60">
        <v>0</v>
      </c>
      <c r="N207" s="60">
        <v>255.42</v>
      </c>
      <c r="O207" s="75">
        <v>44578</v>
      </c>
      <c r="P207" s="59" t="s">
        <v>132</v>
      </c>
    </row>
    <row r="208" spans="2:16" x14ac:dyDescent="0.25">
      <c r="B208" s="59" t="s">
        <v>69</v>
      </c>
      <c r="C208" s="68" t="s">
        <v>178</v>
      </c>
      <c r="D208" s="62">
        <v>2</v>
      </c>
      <c r="E208" s="62">
        <v>702</v>
      </c>
      <c r="F208" s="59" t="s">
        <v>86</v>
      </c>
      <c r="G208" s="59" t="s">
        <v>91</v>
      </c>
      <c r="H208" s="60">
        <v>138500</v>
      </c>
      <c r="I208" s="60">
        <v>250</v>
      </c>
      <c r="J208" s="60">
        <v>5.42</v>
      </c>
      <c r="K208" s="60">
        <v>0</v>
      </c>
      <c r="L208" s="60">
        <v>0</v>
      </c>
      <c r="M208" s="60">
        <v>0</v>
      </c>
      <c r="N208" s="60">
        <v>255.42</v>
      </c>
      <c r="O208" s="75">
        <v>44607</v>
      </c>
      <c r="P208" s="59" t="s">
        <v>132</v>
      </c>
    </row>
    <row r="209" spans="2:16" x14ac:dyDescent="0.25">
      <c r="B209" s="59" t="s">
        <v>69</v>
      </c>
      <c r="C209" s="68" t="s">
        <v>178</v>
      </c>
      <c r="D209" s="62">
        <v>2</v>
      </c>
      <c r="E209" s="62">
        <v>702</v>
      </c>
      <c r="F209" s="59" t="s">
        <v>86</v>
      </c>
      <c r="G209" s="59" t="s">
        <v>91</v>
      </c>
      <c r="H209" s="60">
        <v>138500</v>
      </c>
      <c r="I209" s="60">
        <v>250</v>
      </c>
      <c r="J209" s="60">
        <v>5.42</v>
      </c>
      <c r="K209" s="60">
        <v>0</v>
      </c>
      <c r="L209" s="60">
        <v>0</v>
      </c>
      <c r="M209" s="60">
        <v>0</v>
      </c>
      <c r="N209" s="60">
        <v>255.42</v>
      </c>
      <c r="O209" s="75">
        <v>44635</v>
      </c>
      <c r="P209" s="59" t="s">
        <v>132</v>
      </c>
    </row>
    <row r="210" spans="2:16" x14ac:dyDescent="0.25">
      <c r="B210" s="59" t="s">
        <v>69</v>
      </c>
      <c r="C210" s="68" t="s">
        <v>178</v>
      </c>
      <c r="D210" s="62">
        <v>2</v>
      </c>
      <c r="E210" s="62">
        <v>702</v>
      </c>
      <c r="F210" s="59" t="s">
        <v>86</v>
      </c>
      <c r="G210" s="59" t="s">
        <v>91</v>
      </c>
      <c r="H210" s="60">
        <v>138500</v>
      </c>
      <c r="I210" s="60">
        <v>250</v>
      </c>
      <c r="J210" s="60">
        <v>5.42</v>
      </c>
      <c r="K210" s="60">
        <v>0</v>
      </c>
      <c r="L210" s="60">
        <v>0</v>
      </c>
      <c r="M210" s="60">
        <v>0</v>
      </c>
      <c r="N210" s="60">
        <v>255.42</v>
      </c>
      <c r="O210" s="75">
        <v>44666</v>
      </c>
      <c r="P210" s="59" t="s">
        <v>132</v>
      </c>
    </row>
    <row r="211" spans="2:16" x14ac:dyDescent="0.25">
      <c r="B211" s="59" t="s">
        <v>69</v>
      </c>
      <c r="C211" s="68" t="s">
        <v>178</v>
      </c>
      <c r="D211" s="62">
        <v>2</v>
      </c>
      <c r="E211" s="62">
        <v>702</v>
      </c>
      <c r="F211" s="59" t="s">
        <v>86</v>
      </c>
      <c r="G211" s="59" t="s">
        <v>91</v>
      </c>
      <c r="H211" s="60">
        <v>138500</v>
      </c>
      <c r="I211" s="60">
        <v>250</v>
      </c>
      <c r="J211" s="60">
        <v>5.42</v>
      </c>
      <c r="K211" s="60">
        <v>0</v>
      </c>
      <c r="L211" s="60">
        <v>0</v>
      </c>
      <c r="M211" s="60">
        <v>0</v>
      </c>
      <c r="N211" s="60">
        <v>255.42</v>
      </c>
      <c r="O211" s="75">
        <v>44697</v>
      </c>
      <c r="P211" s="59" t="s">
        <v>132</v>
      </c>
    </row>
    <row r="212" spans="2:16" x14ac:dyDescent="0.25">
      <c r="B212" s="59" t="s">
        <v>69</v>
      </c>
      <c r="C212" s="68" t="s">
        <v>178</v>
      </c>
      <c r="D212" s="62">
        <v>2</v>
      </c>
      <c r="E212" s="62">
        <v>702</v>
      </c>
      <c r="F212" s="59" t="s">
        <v>86</v>
      </c>
      <c r="G212" s="59" t="s">
        <v>91</v>
      </c>
      <c r="H212" s="60">
        <v>138500</v>
      </c>
      <c r="I212" s="60">
        <v>250</v>
      </c>
      <c r="J212" s="60">
        <v>5.42</v>
      </c>
      <c r="K212" s="60">
        <v>0</v>
      </c>
      <c r="L212" s="60">
        <v>0</v>
      </c>
      <c r="M212" s="60">
        <v>0</v>
      </c>
      <c r="N212" s="60">
        <v>255.42</v>
      </c>
      <c r="O212" s="75">
        <v>44727</v>
      </c>
      <c r="P212" s="59" t="s">
        <v>132</v>
      </c>
    </row>
    <row r="213" spans="2:16" x14ac:dyDescent="0.25">
      <c r="B213" s="59" t="s">
        <v>69</v>
      </c>
      <c r="C213" s="68" t="s">
        <v>178</v>
      </c>
      <c r="D213" s="62">
        <v>2</v>
      </c>
      <c r="E213" s="62">
        <v>702</v>
      </c>
      <c r="F213" s="59" t="s">
        <v>86</v>
      </c>
      <c r="G213" s="59" t="s">
        <v>91</v>
      </c>
      <c r="H213" s="60">
        <v>138500</v>
      </c>
      <c r="I213" s="60">
        <v>250</v>
      </c>
      <c r="J213" s="60">
        <v>5.42</v>
      </c>
      <c r="K213" s="60">
        <v>0</v>
      </c>
      <c r="L213" s="60">
        <v>0</v>
      </c>
      <c r="M213" s="60">
        <v>0</v>
      </c>
      <c r="N213" s="60">
        <v>255.42</v>
      </c>
      <c r="O213" s="75">
        <v>44757</v>
      </c>
      <c r="P213" s="59" t="s">
        <v>132</v>
      </c>
    </row>
    <row r="214" spans="2:16" x14ac:dyDescent="0.25">
      <c r="B214" s="59" t="s">
        <v>69</v>
      </c>
      <c r="C214" s="68" t="s">
        <v>178</v>
      </c>
      <c r="D214" s="62">
        <v>2</v>
      </c>
      <c r="E214" s="62">
        <v>702</v>
      </c>
      <c r="F214" s="59" t="s">
        <v>86</v>
      </c>
      <c r="G214" s="59" t="s">
        <v>91</v>
      </c>
      <c r="H214" s="60">
        <v>138500</v>
      </c>
      <c r="I214" s="60">
        <v>250</v>
      </c>
      <c r="J214" s="60">
        <v>5.42</v>
      </c>
      <c r="K214" s="60">
        <v>0</v>
      </c>
      <c r="L214" s="60">
        <v>0</v>
      </c>
      <c r="M214" s="60">
        <v>0</v>
      </c>
      <c r="N214" s="60">
        <v>255.42</v>
      </c>
      <c r="O214" s="75">
        <v>44788</v>
      </c>
      <c r="P214" s="59" t="s">
        <v>132</v>
      </c>
    </row>
    <row r="215" spans="2:16" x14ac:dyDescent="0.25">
      <c r="B215" s="59" t="s">
        <v>69</v>
      </c>
      <c r="C215" s="68" t="s">
        <v>178</v>
      </c>
      <c r="D215" s="62">
        <v>2</v>
      </c>
      <c r="E215" s="62">
        <v>702</v>
      </c>
      <c r="F215" s="59" t="s">
        <v>86</v>
      </c>
      <c r="G215" s="59" t="s">
        <v>91</v>
      </c>
      <c r="H215" s="60">
        <v>138500</v>
      </c>
      <c r="I215" s="60">
        <v>250</v>
      </c>
      <c r="J215" s="60">
        <v>5.42</v>
      </c>
      <c r="K215" s="60">
        <v>0</v>
      </c>
      <c r="L215" s="60">
        <v>0</v>
      </c>
      <c r="M215" s="60">
        <v>0</v>
      </c>
      <c r="N215" s="60">
        <v>255.42</v>
      </c>
      <c r="O215" s="75">
        <v>44819</v>
      </c>
      <c r="P215" s="59" t="s">
        <v>132</v>
      </c>
    </row>
    <row r="216" spans="2:16" x14ac:dyDescent="0.25">
      <c r="B216" s="59" t="s">
        <v>69</v>
      </c>
      <c r="C216" s="68" t="s">
        <v>178</v>
      </c>
      <c r="D216" s="62">
        <v>2</v>
      </c>
      <c r="E216" s="62">
        <v>702</v>
      </c>
      <c r="F216" s="59" t="s">
        <v>86</v>
      </c>
      <c r="G216" s="59" t="s">
        <v>91</v>
      </c>
      <c r="H216" s="60">
        <v>138500</v>
      </c>
      <c r="I216" s="60">
        <v>250</v>
      </c>
      <c r="J216" s="60">
        <v>5.42</v>
      </c>
      <c r="K216" s="60">
        <v>0</v>
      </c>
      <c r="L216" s="60">
        <v>0</v>
      </c>
      <c r="M216" s="60">
        <v>0</v>
      </c>
      <c r="N216" s="60">
        <v>255.42</v>
      </c>
      <c r="O216" s="75">
        <v>44851</v>
      </c>
      <c r="P216" s="59" t="s">
        <v>132</v>
      </c>
    </row>
    <row r="217" spans="2:16" x14ac:dyDescent="0.25">
      <c r="B217" s="59" t="s">
        <v>69</v>
      </c>
      <c r="C217" s="68" t="s">
        <v>178</v>
      </c>
      <c r="D217" s="62">
        <v>2</v>
      </c>
      <c r="E217" s="62">
        <v>702</v>
      </c>
      <c r="F217" s="59" t="s">
        <v>86</v>
      </c>
      <c r="G217" s="59" t="s">
        <v>91</v>
      </c>
      <c r="H217" s="60">
        <v>138500</v>
      </c>
      <c r="I217" s="60">
        <v>250</v>
      </c>
      <c r="J217" s="60">
        <v>5.42</v>
      </c>
      <c r="K217" s="60">
        <v>0</v>
      </c>
      <c r="L217" s="60">
        <v>0</v>
      </c>
      <c r="M217" s="60">
        <v>0</v>
      </c>
      <c r="N217" s="60">
        <v>255.42</v>
      </c>
      <c r="O217" s="75">
        <v>44881</v>
      </c>
      <c r="P217" s="59" t="s">
        <v>132</v>
      </c>
    </row>
    <row r="218" spans="2:16" x14ac:dyDescent="0.25">
      <c r="B218" s="59" t="s">
        <v>69</v>
      </c>
      <c r="C218" s="68" t="s">
        <v>178</v>
      </c>
      <c r="D218" s="62">
        <v>2</v>
      </c>
      <c r="E218" s="62">
        <v>702</v>
      </c>
      <c r="F218" s="59" t="s">
        <v>86</v>
      </c>
      <c r="G218" s="59" t="s">
        <v>91</v>
      </c>
      <c r="H218" s="60">
        <v>138500</v>
      </c>
      <c r="I218" s="60">
        <v>250</v>
      </c>
      <c r="J218" s="60">
        <v>5.42</v>
      </c>
      <c r="K218" s="60">
        <v>0</v>
      </c>
      <c r="L218" s="60">
        <v>0</v>
      </c>
      <c r="M218" s="60">
        <v>0</v>
      </c>
      <c r="N218" s="60">
        <v>255.42</v>
      </c>
      <c r="O218" s="75">
        <v>44910</v>
      </c>
      <c r="P218" s="59" t="s">
        <v>132</v>
      </c>
    </row>
    <row r="219" spans="2:16" x14ac:dyDescent="0.25">
      <c r="B219" s="59" t="s">
        <v>69</v>
      </c>
      <c r="C219" s="68" t="s">
        <v>178</v>
      </c>
      <c r="D219" s="62">
        <v>2</v>
      </c>
      <c r="E219" s="62">
        <v>702</v>
      </c>
      <c r="F219" s="59" t="s">
        <v>86</v>
      </c>
      <c r="G219" s="59" t="s">
        <v>91</v>
      </c>
      <c r="H219" s="60">
        <v>138500</v>
      </c>
      <c r="I219" s="60">
        <v>250</v>
      </c>
      <c r="J219" s="60">
        <v>5.42</v>
      </c>
      <c r="K219" s="60">
        <v>0</v>
      </c>
      <c r="L219" s="60">
        <v>0</v>
      </c>
      <c r="M219" s="60">
        <v>0</v>
      </c>
      <c r="N219" s="60">
        <v>255.42</v>
      </c>
      <c r="O219" s="75">
        <v>44942</v>
      </c>
      <c r="P219" s="59" t="s">
        <v>132</v>
      </c>
    </row>
    <row r="220" spans="2:16" x14ac:dyDescent="0.25">
      <c r="B220" s="59" t="s">
        <v>69</v>
      </c>
      <c r="C220" s="68" t="s">
        <v>178</v>
      </c>
      <c r="D220" s="62">
        <v>2</v>
      </c>
      <c r="E220" s="62">
        <v>702</v>
      </c>
      <c r="F220" s="59" t="s">
        <v>86</v>
      </c>
      <c r="G220" s="59" t="s">
        <v>91</v>
      </c>
      <c r="H220" s="60">
        <v>138500</v>
      </c>
      <c r="I220" s="60">
        <v>250</v>
      </c>
      <c r="J220" s="60">
        <v>5.42</v>
      </c>
      <c r="K220" s="60">
        <v>0</v>
      </c>
      <c r="L220" s="60">
        <v>0</v>
      </c>
      <c r="M220" s="60">
        <v>0</v>
      </c>
      <c r="N220" s="60">
        <v>255.42</v>
      </c>
      <c r="O220" s="75">
        <v>44972</v>
      </c>
      <c r="P220" s="59" t="s">
        <v>132</v>
      </c>
    </row>
    <row r="221" spans="2:16" x14ac:dyDescent="0.25">
      <c r="B221" s="59" t="s">
        <v>69</v>
      </c>
      <c r="C221" s="68" t="s">
        <v>178</v>
      </c>
      <c r="D221" s="62">
        <v>2</v>
      </c>
      <c r="E221" s="62">
        <v>702</v>
      </c>
      <c r="F221" s="59" t="s">
        <v>86</v>
      </c>
      <c r="G221" s="59" t="s">
        <v>91</v>
      </c>
      <c r="H221" s="60">
        <v>138500</v>
      </c>
      <c r="I221" s="60">
        <v>250</v>
      </c>
      <c r="J221" s="60">
        <v>5.42</v>
      </c>
      <c r="K221" s="60">
        <v>0</v>
      </c>
      <c r="L221" s="60">
        <v>0</v>
      </c>
      <c r="M221" s="60">
        <v>0</v>
      </c>
      <c r="N221" s="60">
        <v>255.42</v>
      </c>
      <c r="O221" s="75">
        <v>45000</v>
      </c>
      <c r="P221" s="59" t="s">
        <v>132</v>
      </c>
    </row>
    <row r="222" spans="2:16" x14ac:dyDescent="0.25">
      <c r="B222" s="59" t="s">
        <v>69</v>
      </c>
      <c r="C222" s="68" t="s">
        <v>178</v>
      </c>
      <c r="D222" s="62">
        <v>2</v>
      </c>
      <c r="E222" s="62">
        <v>702</v>
      </c>
      <c r="F222" s="59" t="s">
        <v>86</v>
      </c>
      <c r="G222" s="59" t="s">
        <v>91</v>
      </c>
      <c r="H222" s="60">
        <v>138500</v>
      </c>
      <c r="I222" s="60">
        <v>250</v>
      </c>
      <c r="J222" s="60">
        <v>5.42</v>
      </c>
      <c r="K222" s="60">
        <v>0</v>
      </c>
      <c r="L222" s="60">
        <v>0</v>
      </c>
      <c r="M222" s="60">
        <v>0</v>
      </c>
      <c r="N222" s="60">
        <v>255.42</v>
      </c>
      <c r="O222" s="75">
        <v>45033</v>
      </c>
      <c r="P222" s="59" t="s">
        <v>132</v>
      </c>
    </row>
    <row r="223" spans="2:16" x14ac:dyDescent="0.25">
      <c r="B223" s="59" t="s">
        <v>69</v>
      </c>
      <c r="C223" s="68" t="s">
        <v>178</v>
      </c>
      <c r="D223" s="62">
        <v>2</v>
      </c>
      <c r="E223" s="62">
        <v>702</v>
      </c>
      <c r="F223" s="59" t="s">
        <v>86</v>
      </c>
      <c r="G223" s="59" t="s">
        <v>91</v>
      </c>
      <c r="H223" s="60">
        <v>138500</v>
      </c>
      <c r="I223" s="60">
        <v>250</v>
      </c>
      <c r="J223" s="60">
        <v>5.42</v>
      </c>
      <c r="K223" s="60">
        <v>0</v>
      </c>
      <c r="L223" s="60">
        <v>0</v>
      </c>
      <c r="M223" s="60">
        <v>0</v>
      </c>
      <c r="N223" s="60">
        <v>255.42</v>
      </c>
      <c r="O223" s="75">
        <v>45061</v>
      </c>
      <c r="P223" s="59" t="s">
        <v>132</v>
      </c>
    </row>
    <row r="224" spans="2:16" x14ac:dyDescent="0.25">
      <c r="B224" s="59" t="s">
        <v>69</v>
      </c>
      <c r="C224" s="68" t="s">
        <v>178</v>
      </c>
      <c r="D224" s="62">
        <v>2</v>
      </c>
      <c r="E224" s="62">
        <v>702</v>
      </c>
      <c r="F224" s="59" t="s">
        <v>86</v>
      </c>
      <c r="G224" s="59" t="s">
        <v>91</v>
      </c>
      <c r="H224" s="60">
        <v>138500</v>
      </c>
      <c r="I224" s="60">
        <v>250</v>
      </c>
      <c r="J224" s="60">
        <v>5.42</v>
      </c>
      <c r="K224" s="60">
        <v>0</v>
      </c>
      <c r="L224" s="60">
        <v>0</v>
      </c>
      <c r="M224" s="60">
        <v>0</v>
      </c>
      <c r="N224" s="60">
        <v>255.42</v>
      </c>
      <c r="O224" s="75">
        <v>45092</v>
      </c>
      <c r="P224" s="59" t="s">
        <v>132</v>
      </c>
    </row>
    <row r="225" spans="2:16" x14ac:dyDescent="0.25">
      <c r="B225" s="59" t="s">
        <v>70</v>
      </c>
      <c r="C225" s="68" t="s">
        <v>179</v>
      </c>
      <c r="D225" s="62">
        <v>5</v>
      </c>
      <c r="E225" s="62">
        <v>104</v>
      </c>
      <c r="F225" s="59" t="s">
        <v>71</v>
      </c>
      <c r="G225" s="59" t="s">
        <v>92</v>
      </c>
      <c r="H225" s="60">
        <v>128500</v>
      </c>
      <c r="I225" s="60">
        <v>4000</v>
      </c>
      <c r="J225" s="60">
        <v>0</v>
      </c>
      <c r="K225" s="60">
        <v>0</v>
      </c>
      <c r="L225" s="60">
        <v>0</v>
      </c>
      <c r="M225" s="60">
        <v>4000</v>
      </c>
      <c r="N225" s="60">
        <v>0</v>
      </c>
      <c r="O225" s="75">
        <v>43641</v>
      </c>
      <c r="P225" s="59" t="s">
        <v>132</v>
      </c>
    </row>
    <row r="226" spans="2:16" x14ac:dyDescent="0.25">
      <c r="B226" s="59" t="s">
        <v>70</v>
      </c>
      <c r="C226" s="68" t="s">
        <v>179</v>
      </c>
      <c r="D226" s="62">
        <v>5</v>
      </c>
      <c r="E226" s="62">
        <v>104</v>
      </c>
      <c r="F226" s="59" t="s">
        <v>89</v>
      </c>
      <c r="G226" s="59" t="s">
        <v>92</v>
      </c>
      <c r="H226" s="60">
        <v>128500</v>
      </c>
      <c r="I226" s="60">
        <v>5103</v>
      </c>
      <c r="J226" s="60">
        <v>0</v>
      </c>
      <c r="K226" s="60">
        <v>0</v>
      </c>
      <c r="L226" s="60">
        <v>0</v>
      </c>
      <c r="M226" s="60">
        <v>5103</v>
      </c>
      <c r="N226" s="60">
        <v>0</v>
      </c>
      <c r="O226" s="75">
        <v>43703</v>
      </c>
      <c r="P226" s="59" t="s">
        <v>132</v>
      </c>
    </row>
    <row r="227" spans="2:16" x14ac:dyDescent="0.25">
      <c r="B227" s="59" t="s">
        <v>70</v>
      </c>
      <c r="C227" s="68" t="s">
        <v>179</v>
      </c>
      <c r="D227" s="62">
        <v>5</v>
      </c>
      <c r="E227" s="62">
        <v>104</v>
      </c>
      <c r="F227" s="59" t="s">
        <v>88</v>
      </c>
      <c r="G227" s="59" t="s">
        <v>92</v>
      </c>
      <c r="H227" s="60">
        <v>128500</v>
      </c>
      <c r="I227" s="60">
        <v>119397</v>
      </c>
      <c r="J227" s="60">
        <v>0</v>
      </c>
      <c r="K227" s="60">
        <v>0</v>
      </c>
      <c r="L227" s="60">
        <v>0</v>
      </c>
      <c r="M227" s="60">
        <v>119397</v>
      </c>
      <c r="N227" s="60">
        <v>0</v>
      </c>
      <c r="O227" s="75">
        <v>43703</v>
      </c>
      <c r="P227" s="59" t="s">
        <v>132</v>
      </c>
    </row>
    <row r="228" spans="2:16" x14ac:dyDescent="0.25">
      <c r="B228" s="59" t="s">
        <v>136</v>
      </c>
      <c r="C228" s="68" t="s">
        <v>180</v>
      </c>
      <c r="D228" s="62">
        <v>2</v>
      </c>
      <c r="E228" s="62">
        <v>104</v>
      </c>
      <c r="F228" s="59" t="s">
        <v>71</v>
      </c>
      <c r="G228" s="59" t="s">
        <v>137</v>
      </c>
      <c r="H228" s="60">
        <v>126000</v>
      </c>
      <c r="I228" s="60">
        <v>7700</v>
      </c>
      <c r="J228" s="60">
        <v>0</v>
      </c>
      <c r="K228" s="60">
        <v>0</v>
      </c>
      <c r="L228" s="60">
        <v>0</v>
      </c>
      <c r="M228" s="60">
        <v>7700</v>
      </c>
      <c r="N228" s="60">
        <v>0</v>
      </c>
      <c r="O228" s="75">
        <v>41379</v>
      </c>
      <c r="P228" s="59" t="s">
        <v>132</v>
      </c>
    </row>
    <row r="229" spans="2:16" x14ac:dyDescent="0.25">
      <c r="B229" s="59" t="s">
        <v>136</v>
      </c>
      <c r="C229" s="68" t="s">
        <v>180</v>
      </c>
      <c r="D229" s="62">
        <v>2</v>
      </c>
      <c r="E229" s="62">
        <v>104</v>
      </c>
      <c r="F229" s="59" t="s">
        <v>86</v>
      </c>
      <c r="G229" s="59" t="s">
        <v>137</v>
      </c>
      <c r="H229" s="60">
        <v>126000</v>
      </c>
      <c r="I229" s="60">
        <v>450</v>
      </c>
      <c r="J229" s="60">
        <v>2.7</v>
      </c>
      <c r="K229" s="60">
        <v>0</v>
      </c>
      <c r="L229" s="60">
        <v>0</v>
      </c>
      <c r="M229" s="60">
        <v>452.7</v>
      </c>
      <c r="N229" s="60">
        <v>0</v>
      </c>
      <c r="O229" s="75">
        <v>41379</v>
      </c>
      <c r="P229" s="59" t="s">
        <v>132</v>
      </c>
    </row>
    <row r="230" spans="2:16" x14ac:dyDescent="0.25">
      <c r="B230" s="59" t="s">
        <v>136</v>
      </c>
      <c r="C230" s="68" t="s">
        <v>180</v>
      </c>
      <c r="D230" s="62">
        <v>2</v>
      </c>
      <c r="E230" s="62">
        <v>104</v>
      </c>
      <c r="F230" s="59" t="s">
        <v>86</v>
      </c>
      <c r="G230" s="59" t="s">
        <v>137</v>
      </c>
      <c r="H230" s="60">
        <v>126000</v>
      </c>
      <c r="I230" s="60">
        <v>450</v>
      </c>
      <c r="J230" s="60">
        <v>4.96</v>
      </c>
      <c r="K230" s="60">
        <v>0.76</v>
      </c>
      <c r="L230" s="60">
        <v>9.1</v>
      </c>
      <c r="M230" s="60">
        <v>464.8</v>
      </c>
      <c r="N230" s="60">
        <v>0</v>
      </c>
      <c r="O230" s="75">
        <v>41409</v>
      </c>
      <c r="P230" s="59" t="s">
        <v>132</v>
      </c>
    </row>
    <row r="231" spans="2:16" x14ac:dyDescent="0.25">
      <c r="B231" s="59" t="s">
        <v>136</v>
      </c>
      <c r="C231" s="68" t="s">
        <v>180</v>
      </c>
      <c r="D231" s="62">
        <v>2</v>
      </c>
      <c r="E231" s="62">
        <v>104</v>
      </c>
      <c r="F231" s="59" t="s">
        <v>86</v>
      </c>
      <c r="G231" s="59" t="s">
        <v>137</v>
      </c>
      <c r="H231" s="60">
        <v>126000</v>
      </c>
      <c r="I231" s="60">
        <v>450</v>
      </c>
      <c r="J231" s="60">
        <v>8.33</v>
      </c>
      <c r="K231" s="60">
        <v>1.68</v>
      </c>
      <c r="L231" s="60">
        <v>9.17</v>
      </c>
      <c r="M231" s="60">
        <v>468.84</v>
      </c>
      <c r="N231" s="60">
        <v>0</v>
      </c>
      <c r="O231" s="75">
        <v>41442</v>
      </c>
      <c r="P231" s="59" t="s">
        <v>132</v>
      </c>
    </row>
    <row r="232" spans="2:16" x14ac:dyDescent="0.25">
      <c r="B232" s="59" t="s">
        <v>136</v>
      </c>
      <c r="C232" s="68" t="s">
        <v>180</v>
      </c>
      <c r="D232" s="62">
        <v>2</v>
      </c>
      <c r="E232" s="62">
        <v>104</v>
      </c>
      <c r="F232" s="59" t="s">
        <v>86</v>
      </c>
      <c r="G232" s="59" t="s">
        <v>137</v>
      </c>
      <c r="H232" s="60">
        <v>126000</v>
      </c>
      <c r="I232" s="60">
        <v>450</v>
      </c>
      <c r="J232" s="60">
        <v>24.05</v>
      </c>
      <c r="K232" s="60">
        <v>6.16</v>
      </c>
      <c r="L232" s="60">
        <v>9.48</v>
      </c>
      <c r="M232" s="60">
        <v>489.69</v>
      </c>
      <c r="N232" s="60">
        <v>0</v>
      </c>
      <c r="O232" s="75">
        <v>41470</v>
      </c>
      <c r="P232" s="59" t="s">
        <v>132</v>
      </c>
    </row>
    <row r="233" spans="2:16" x14ac:dyDescent="0.25">
      <c r="B233" s="59" t="s">
        <v>136</v>
      </c>
      <c r="C233" s="68" t="s">
        <v>180</v>
      </c>
      <c r="D233" s="62">
        <v>2</v>
      </c>
      <c r="E233" s="62">
        <v>104</v>
      </c>
      <c r="F233" s="59" t="s">
        <v>86</v>
      </c>
      <c r="G233" s="59" t="s">
        <v>137</v>
      </c>
      <c r="H233" s="60">
        <v>126000</v>
      </c>
      <c r="I233" s="60">
        <v>450</v>
      </c>
      <c r="J233" s="60">
        <v>24.38</v>
      </c>
      <c r="K233" s="60">
        <v>0.16</v>
      </c>
      <c r="L233" s="60">
        <v>9.49</v>
      </c>
      <c r="M233" s="60">
        <v>484.01</v>
      </c>
      <c r="N233" s="60">
        <v>0</v>
      </c>
      <c r="O233" s="75">
        <v>41501</v>
      </c>
      <c r="P233" s="59" t="s">
        <v>132</v>
      </c>
    </row>
    <row r="234" spans="2:16" x14ac:dyDescent="0.25">
      <c r="B234" s="59" t="s">
        <v>136</v>
      </c>
      <c r="C234" s="68" t="s">
        <v>180</v>
      </c>
      <c r="D234" s="62">
        <v>2</v>
      </c>
      <c r="E234" s="62">
        <v>104</v>
      </c>
      <c r="F234" s="59" t="s">
        <v>86</v>
      </c>
      <c r="G234" s="59" t="s">
        <v>137</v>
      </c>
      <c r="H234" s="60">
        <v>126000</v>
      </c>
      <c r="I234" s="60">
        <v>450</v>
      </c>
      <c r="J234" s="60">
        <v>37.53</v>
      </c>
      <c r="K234" s="60">
        <v>2.6</v>
      </c>
      <c r="L234" s="60">
        <v>9.75</v>
      </c>
      <c r="M234" s="60">
        <v>498.14</v>
      </c>
      <c r="N234" s="60">
        <v>0</v>
      </c>
      <c r="O234" s="75">
        <v>41533</v>
      </c>
      <c r="P234" s="59" t="s">
        <v>132</v>
      </c>
    </row>
    <row r="235" spans="2:16" x14ac:dyDescent="0.25">
      <c r="B235" s="59" t="s">
        <v>136</v>
      </c>
      <c r="C235" s="68" t="s">
        <v>180</v>
      </c>
      <c r="D235" s="62">
        <v>2</v>
      </c>
      <c r="E235" s="62">
        <v>104</v>
      </c>
      <c r="F235" s="59" t="s">
        <v>86</v>
      </c>
      <c r="G235" s="59" t="s">
        <v>137</v>
      </c>
      <c r="H235" s="60">
        <v>126000</v>
      </c>
      <c r="I235" s="60">
        <v>450</v>
      </c>
      <c r="J235" s="60">
        <v>27.78</v>
      </c>
      <c r="K235" s="60">
        <v>1.43</v>
      </c>
      <c r="L235" s="60">
        <v>9.56</v>
      </c>
      <c r="M235" s="60">
        <v>488.68</v>
      </c>
      <c r="N235" s="60">
        <v>0</v>
      </c>
      <c r="O235" s="75">
        <v>41562</v>
      </c>
      <c r="P235" s="59" t="s">
        <v>132</v>
      </c>
    </row>
    <row r="236" spans="2:16" x14ac:dyDescent="0.25">
      <c r="B236" s="59" t="s">
        <v>136</v>
      </c>
      <c r="C236" s="68" t="s">
        <v>180</v>
      </c>
      <c r="D236" s="62">
        <v>2</v>
      </c>
      <c r="E236" s="62">
        <v>104</v>
      </c>
      <c r="F236" s="59" t="s">
        <v>86</v>
      </c>
      <c r="G236" s="59" t="s">
        <v>137</v>
      </c>
      <c r="H236" s="60">
        <v>126000</v>
      </c>
      <c r="I236" s="60">
        <v>450</v>
      </c>
      <c r="J236" s="60">
        <v>45.27</v>
      </c>
      <c r="K236" s="60">
        <v>5.61</v>
      </c>
      <c r="L236" s="60">
        <v>9.91</v>
      </c>
      <c r="M236" s="60">
        <v>510.79</v>
      </c>
      <c r="N236" s="60">
        <v>0</v>
      </c>
      <c r="O236" s="75">
        <v>41596</v>
      </c>
      <c r="P236" s="59" t="s">
        <v>132</v>
      </c>
    </row>
    <row r="237" spans="2:16" x14ac:dyDescent="0.25">
      <c r="B237" s="59" t="s">
        <v>136</v>
      </c>
      <c r="C237" s="68" t="s">
        <v>180</v>
      </c>
      <c r="D237" s="62">
        <v>2</v>
      </c>
      <c r="E237" s="62">
        <v>104</v>
      </c>
      <c r="F237" s="59" t="s">
        <v>86</v>
      </c>
      <c r="G237" s="59" t="s">
        <v>137</v>
      </c>
      <c r="H237" s="60">
        <v>126000</v>
      </c>
      <c r="I237" s="60">
        <v>450</v>
      </c>
      <c r="J237" s="60">
        <v>63.36</v>
      </c>
      <c r="K237" s="60">
        <v>56.98</v>
      </c>
      <c r="L237" s="60">
        <v>10.27</v>
      </c>
      <c r="M237" s="60">
        <v>580.61</v>
      </c>
      <c r="N237" s="60">
        <v>0</v>
      </c>
      <c r="O237" s="75">
        <v>41624</v>
      </c>
      <c r="P237" s="59" t="s">
        <v>132</v>
      </c>
    </row>
    <row r="238" spans="2:16" x14ac:dyDescent="0.25">
      <c r="B238" s="59" t="s">
        <v>136</v>
      </c>
      <c r="C238" s="68" t="s">
        <v>180</v>
      </c>
      <c r="D238" s="62">
        <v>2</v>
      </c>
      <c r="E238" s="62">
        <v>104</v>
      </c>
      <c r="F238" s="59" t="s">
        <v>86</v>
      </c>
      <c r="G238" s="59" t="s">
        <v>137</v>
      </c>
      <c r="H238" s="60">
        <v>126000</v>
      </c>
      <c r="I238" s="60">
        <v>450</v>
      </c>
      <c r="J238" s="60">
        <v>33.25</v>
      </c>
      <c r="K238" s="60">
        <v>4.51</v>
      </c>
      <c r="L238" s="60">
        <v>9.67</v>
      </c>
      <c r="M238" s="60">
        <v>497.43</v>
      </c>
      <c r="N238" s="60">
        <v>0</v>
      </c>
      <c r="O238" s="75">
        <v>41654</v>
      </c>
      <c r="P238" s="59" t="s">
        <v>132</v>
      </c>
    </row>
    <row r="239" spans="2:16" x14ac:dyDescent="0.25">
      <c r="B239" s="59" t="s">
        <v>136</v>
      </c>
      <c r="C239" s="68" t="s">
        <v>180</v>
      </c>
      <c r="D239" s="62">
        <v>2</v>
      </c>
      <c r="E239" s="62">
        <v>104</v>
      </c>
      <c r="F239" s="59" t="s">
        <v>86</v>
      </c>
      <c r="G239" s="59" t="s">
        <v>137</v>
      </c>
      <c r="H239" s="60">
        <v>126000</v>
      </c>
      <c r="I239" s="60">
        <v>450</v>
      </c>
      <c r="J239" s="60">
        <v>40.479999999999997</v>
      </c>
      <c r="K239" s="60">
        <v>16.670000000000002</v>
      </c>
      <c r="L239" s="60">
        <v>9.81</v>
      </c>
      <c r="M239" s="60">
        <v>516.96</v>
      </c>
      <c r="N239" s="60">
        <v>0</v>
      </c>
      <c r="O239" s="75">
        <v>41687</v>
      </c>
      <c r="P239" s="59" t="s">
        <v>132</v>
      </c>
    </row>
    <row r="240" spans="2:16" x14ac:dyDescent="0.25">
      <c r="B240" s="59" t="s">
        <v>136</v>
      </c>
      <c r="C240" s="68" t="s">
        <v>180</v>
      </c>
      <c r="D240" s="62">
        <v>2</v>
      </c>
      <c r="E240" s="62">
        <v>104</v>
      </c>
      <c r="F240" s="59" t="s">
        <v>86</v>
      </c>
      <c r="G240" s="59" t="s">
        <v>137</v>
      </c>
      <c r="H240" s="60">
        <v>126000</v>
      </c>
      <c r="I240" s="60">
        <v>450</v>
      </c>
      <c r="J240" s="60">
        <v>40.479999999999997</v>
      </c>
      <c r="K240" s="60">
        <v>12.1</v>
      </c>
      <c r="L240" s="60">
        <v>9.81</v>
      </c>
      <c r="M240" s="60">
        <v>512.39</v>
      </c>
      <c r="N240" s="60">
        <v>0</v>
      </c>
      <c r="O240" s="75">
        <v>41715</v>
      </c>
      <c r="P240" s="59" t="s">
        <v>132</v>
      </c>
    </row>
    <row r="241" spans="2:16" x14ac:dyDescent="0.25">
      <c r="B241" s="59" t="s">
        <v>136</v>
      </c>
      <c r="C241" s="68" t="s">
        <v>180</v>
      </c>
      <c r="D241" s="62">
        <v>2</v>
      </c>
      <c r="E241" s="62">
        <v>104</v>
      </c>
      <c r="F241" s="59" t="s">
        <v>133</v>
      </c>
      <c r="G241" s="59" t="s">
        <v>137</v>
      </c>
      <c r="H241" s="60">
        <v>126000</v>
      </c>
      <c r="I241" s="60">
        <v>2950</v>
      </c>
      <c r="J241" s="60">
        <v>265.39</v>
      </c>
      <c r="K241" s="60">
        <v>80.38</v>
      </c>
      <c r="L241" s="60">
        <v>64.31</v>
      </c>
      <c r="M241" s="60">
        <v>3359.01</v>
      </c>
      <c r="N241" s="60">
        <v>0</v>
      </c>
      <c r="O241" s="75">
        <v>41715</v>
      </c>
      <c r="P241" s="59" t="s">
        <v>132</v>
      </c>
    </row>
    <row r="242" spans="2:16" x14ac:dyDescent="0.25">
      <c r="B242" s="59" t="s">
        <v>136</v>
      </c>
      <c r="C242" s="68" t="s">
        <v>180</v>
      </c>
      <c r="D242" s="62">
        <v>2</v>
      </c>
      <c r="E242" s="62">
        <v>104</v>
      </c>
      <c r="F242" s="59" t="s">
        <v>86</v>
      </c>
      <c r="G242" s="59" t="s">
        <v>137</v>
      </c>
      <c r="H242" s="60">
        <v>126000</v>
      </c>
      <c r="I242" s="60">
        <v>450</v>
      </c>
      <c r="J242" s="60">
        <v>40.479999999999997</v>
      </c>
      <c r="K242" s="60">
        <v>7.03</v>
      </c>
      <c r="L242" s="60">
        <v>9.81</v>
      </c>
      <c r="M242" s="60">
        <v>507.32</v>
      </c>
      <c r="N242" s="60">
        <v>0</v>
      </c>
      <c r="O242" s="75">
        <v>41744</v>
      </c>
      <c r="P242" s="59" t="s">
        <v>132</v>
      </c>
    </row>
    <row r="243" spans="2:16" x14ac:dyDescent="0.25">
      <c r="B243" s="59" t="s">
        <v>136</v>
      </c>
      <c r="C243" s="68" t="s">
        <v>180</v>
      </c>
      <c r="D243" s="62">
        <v>2</v>
      </c>
      <c r="E243" s="62">
        <v>104</v>
      </c>
      <c r="F243" s="59" t="s">
        <v>86</v>
      </c>
      <c r="G243" s="59" t="s">
        <v>137</v>
      </c>
      <c r="H243" s="60">
        <v>126000</v>
      </c>
      <c r="I243" s="60">
        <v>450</v>
      </c>
      <c r="J243" s="60">
        <v>63.27</v>
      </c>
      <c r="K243" s="60">
        <v>31.14</v>
      </c>
      <c r="L243" s="60">
        <v>10.27</v>
      </c>
      <c r="M243" s="60">
        <v>554.67999999999995</v>
      </c>
      <c r="N243" s="60">
        <v>0</v>
      </c>
      <c r="O243" s="75">
        <v>41774</v>
      </c>
      <c r="P243" s="59" t="s">
        <v>132</v>
      </c>
    </row>
    <row r="244" spans="2:16" x14ac:dyDescent="0.25">
      <c r="B244" s="59" t="s">
        <v>136</v>
      </c>
      <c r="C244" s="68" t="s">
        <v>180</v>
      </c>
      <c r="D244" s="62">
        <v>2</v>
      </c>
      <c r="E244" s="62">
        <v>104</v>
      </c>
      <c r="F244" s="59" t="s">
        <v>86</v>
      </c>
      <c r="G244" s="59" t="s">
        <v>137</v>
      </c>
      <c r="H244" s="60">
        <v>126000</v>
      </c>
      <c r="I244" s="60">
        <v>450</v>
      </c>
      <c r="J244" s="60">
        <v>63.27</v>
      </c>
      <c r="K244" s="60">
        <v>25.83</v>
      </c>
      <c r="L244" s="60">
        <v>10.27</v>
      </c>
      <c r="M244" s="60">
        <v>549.37</v>
      </c>
      <c r="N244" s="60">
        <v>0</v>
      </c>
      <c r="O244" s="75">
        <v>41806</v>
      </c>
      <c r="P244" s="59" t="s">
        <v>132</v>
      </c>
    </row>
    <row r="245" spans="2:16" x14ac:dyDescent="0.25">
      <c r="B245" s="59" t="s">
        <v>136</v>
      </c>
      <c r="C245" s="68" t="s">
        <v>180</v>
      </c>
      <c r="D245" s="62">
        <v>2</v>
      </c>
      <c r="E245" s="62">
        <v>104</v>
      </c>
      <c r="F245" s="59" t="s">
        <v>86</v>
      </c>
      <c r="G245" s="59" t="s">
        <v>137</v>
      </c>
      <c r="H245" s="60">
        <v>126000</v>
      </c>
      <c r="I245" s="60">
        <v>450</v>
      </c>
      <c r="J245" s="60">
        <v>64.39</v>
      </c>
      <c r="K245" s="60">
        <v>20.74</v>
      </c>
      <c r="L245" s="60">
        <v>10.29</v>
      </c>
      <c r="M245" s="60">
        <v>545.41999999999996</v>
      </c>
      <c r="N245" s="60">
        <v>0</v>
      </c>
      <c r="O245" s="75">
        <v>41835</v>
      </c>
      <c r="P245" s="59" t="s">
        <v>132</v>
      </c>
    </row>
    <row r="246" spans="2:16" x14ac:dyDescent="0.25">
      <c r="B246" s="59" t="s">
        <v>136</v>
      </c>
      <c r="C246" s="68" t="s">
        <v>180</v>
      </c>
      <c r="D246" s="62">
        <v>2</v>
      </c>
      <c r="E246" s="62">
        <v>104</v>
      </c>
      <c r="F246" s="59" t="s">
        <v>86</v>
      </c>
      <c r="G246" s="59" t="s">
        <v>137</v>
      </c>
      <c r="H246" s="60">
        <v>126000</v>
      </c>
      <c r="I246" s="60">
        <v>450</v>
      </c>
      <c r="J246" s="60">
        <v>63.27</v>
      </c>
      <c r="K246" s="60">
        <v>15.4</v>
      </c>
      <c r="L246" s="60">
        <v>10.27</v>
      </c>
      <c r="M246" s="60">
        <v>538.94000000000005</v>
      </c>
      <c r="N246" s="60">
        <v>0</v>
      </c>
      <c r="O246" s="75">
        <v>41866</v>
      </c>
      <c r="P246" s="59" t="s">
        <v>132</v>
      </c>
    </row>
    <row r="247" spans="2:16" x14ac:dyDescent="0.25">
      <c r="B247" s="59" t="s">
        <v>136</v>
      </c>
      <c r="C247" s="68" t="s">
        <v>180</v>
      </c>
      <c r="D247" s="62">
        <v>2</v>
      </c>
      <c r="E247" s="62">
        <v>104</v>
      </c>
      <c r="F247" s="59" t="s">
        <v>86</v>
      </c>
      <c r="G247" s="59" t="s">
        <v>137</v>
      </c>
      <c r="H247" s="60">
        <v>126000</v>
      </c>
      <c r="I247" s="60">
        <v>450</v>
      </c>
      <c r="J247" s="60">
        <v>63.27</v>
      </c>
      <c r="K247" s="60">
        <v>10.09</v>
      </c>
      <c r="L247" s="60">
        <v>10.27</v>
      </c>
      <c r="M247" s="60">
        <v>533.63</v>
      </c>
      <c r="N247" s="60">
        <v>0</v>
      </c>
      <c r="O247" s="75">
        <v>41897</v>
      </c>
      <c r="P247" s="59" t="s">
        <v>132</v>
      </c>
    </row>
    <row r="248" spans="2:16" x14ac:dyDescent="0.25">
      <c r="B248" s="59" t="s">
        <v>136</v>
      </c>
      <c r="C248" s="68" t="s">
        <v>180</v>
      </c>
      <c r="D248" s="62">
        <v>2</v>
      </c>
      <c r="E248" s="62">
        <v>104</v>
      </c>
      <c r="F248" s="59" t="s">
        <v>86</v>
      </c>
      <c r="G248" s="59" t="s">
        <v>137</v>
      </c>
      <c r="H248" s="60">
        <v>126000</v>
      </c>
      <c r="I248" s="60">
        <v>450</v>
      </c>
      <c r="J248" s="60">
        <v>63.27</v>
      </c>
      <c r="K248" s="60">
        <v>4.96</v>
      </c>
      <c r="L248" s="60">
        <v>10.27</v>
      </c>
      <c r="M248" s="60">
        <v>528.5</v>
      </c>
      <c r="N248" s="60">
        <v>0</v>
      </c>
      <c r="O248" s="75">
        <v>41927</v>
      </c>
      <c r="P248" s="59" t="s">
        <v>132</v>
      </c>
    </row>
    <row r="249" spans="2:16" x14ac:dyDescent="0.25">
      <c r="B249" s="59" t="s">
        <v>136</v>
      </c>
      <c r="C249" s="68" t="s">
        <v>180</v>
      </c>
      <c r="D249" s="62">
        <v>2</v>
      </c>
      <c r="E249" s="62">
        <v>104</v>
      </c>
      <c r="F249" s="59" t="s">
        <v>86</v>
      </c>
      <c r="G249" s="59" t="s">
        <v>137</v>
      </c>
      <c r="H249" s="60">
        <v>126000</v>
      </c>
      <c r="I249" s="60">
        <v>450</v>
      </c>
      <c r="J249" s="60">
        <v>63.27</v>
      </c>
      <c r="K249" s="60">
        <v>0</v>
      </c>
      <c r="L249" s="60">
        <v>0</v>
      </c>
      <c r="M249" s="60">
        <v>513.27</v>
      </c>
      <c r="N249" s="60">
        <v>0</v>
      </c>
      <c r="O249" s="75">
        <v>41960</v>
      </c>
      <c r="P249" s="59" t="s">
        <v>132</v>
      </c>
    </row>
    <row r="250" spans="2:16" x14ac:dyDescent="0.25">
      <c r="B250" s="59" t="s">
        <v>136</v>
      </c>
      <c r="C250" s="68" t="s">
        <v>180</v>
      </c>
      <c r="D250" s="62">
        <v>2</v>
      </c>
      <c r="E250" s="62">
        <v>104</v>
      </c>
      <c r="F250" s="59" t="s">
        <v>86</v>
      </c>
      <c r="G250" s="59" t="s">
        <v>137</v>
      </c>
      <c r="H250" s="60">
        <v>126000</v>
      </c>
      <c r="I250" s="60">
        <v>450</v>
      </c>
      <c r="J250" s="60">
        <v>64.14</v>
      </c>
      <c r="K250" s="60">
        <v>0.16</v>
      </c>
      <c r="L250" s="60">
        <v>9.67</v>
      </c>
      <c r="M250" s="60">
        <v>523.91999999999996</v>
      </c>
      <c r="N250" s="60">
        <v>0</v>
      </c>
      <c r="O250" s="75">
        <v>41988</v>
      </c>
      <c r="P250" s="59" t="s">
        <v>132</v>
      </c>
    </row>
    <row r="251" spans="2:16" x14ac:dyDescent="0.25">
      <c r="B251" s="59" t="s">
        <v>136</v>
      </c>
      <c r="C251" s="68" t="s">
        <v>180</v>
      </c>
      <c r="D251" s="62">
        <v>2</v>
      </c>
      <c r="E251" s="62">
        <v>104</v>
      </c>
      <c r="F251" s="59" t="s">
        <v>86</v>
      </c>
      <c r="G251" s="59" t="s">
        <v>137</v>
      </c>
      <c r="H251" s="60">
        <v>126000</v>
      </c>
      <c r="I251" s="60">
        <v>450</v>
      </c>
      <c r="J251" s="60">
        <v>66.400000000000006</v>
      </c>
      <c r="K251" s="60">
        <v>2.2400000000000002</v>
      </c>
      <c r="L251" s="60">
        <v>10.33</v>
      </c>
      <c r="M251" s="60">
        <v>528.97</v>
      </c>
      <c r="N251" s="60">
        <v>0</v>
      </c>
      <c r="O251" s="75">
        <v>42019</v>
      </c>
      <c r="P251" s="59" t="s">
        <v>132</v>
      </c>
    </row>
    <row r="252" spans="2:16" x14ac:dyDescent="0.25">
      <c r="B252" s="59" t="s">
        <v>136</v>
      </c>
      <c r="C252" s="68" t="s">
        <v>180</v>
      </c>
      <c r="D252" s="62">
        <v>2</v>
      </c>
      <c r="E252" s="62">
        <v>104</v>
      </c>
      <c r="F252" s="59" t="s">
        <v>86</v>
      </c>
      <c r="G252" s="59" t="s">
        <v>137</v>
      </c>
      <c r="H252" s="60">
        <v>126000</v>
      </c>
      <c r="I252" s="60">
        <v>450</v>
      </c>
      <c r="J252" s="60">
        <v>78.849999999999994</v>
      </c>
      <c r="K252" s="60">
        <v>4.68</v>
      </c>
      <c r="L252" s="60">
        <v>10.43</v>
      </c>
      <c r="M252" s="60">
        <v>536.75</v>
      </c>
      <c r="N252" s="60">
        <v>0</v>
      </c>
      <c r="O252" s="75">
        <v>42051</v>
      </c>
      <c r="P252" s="59" t="s">
        <v>132</v>
      </c>
    </row>
    <row r="253" spans="2:16" x14ac:dyDescent="0.25">
      <c r="B253" s="59" t="s">
        <v>136</v>
      </c>
      <c r="C253" s="68" t="s">
        <v>180</v>
      </c>
      <c r="D253" s="62">
        <v>2</v>
      </c>
      <c r="E253" s="62">
        <v>104</v>
      </c>
      <c r="F253" s="59" t="s">
        <v>86</v>
      </c>
      <c r="G253" s="59" t="s">
        <v>137</v>
      </c>
      <c r="H253" s="60">
        <v>126000</v>
      </c>
      <c r="I253" s="60">
        <v>450</v>
      </c>
      <c r="J253" s="60">
        <v>78.849999999999994</v>
      </c>
      <c r="K253" s="60">
        <v>15.69</v>
      </c>
      <c r="L253" s="60">
        <v>13.21</v>
      </c>
      <c r="M253" s="60">
        <v>557.75</v>
      </c>
      <c r="N253" s="60">
        <v>0</v>
      </c>
      <c r="O253" s="75">
        <v>42079</v>
      </c>
      <c r="P253" s="59" t="s">
        <v>132</v>
      </c>
    </row>
    <row r="254" spans="2:16" x14ac:dyDescent="0.25">
      <c r="B254" s="59" t="s">
        <v>136</v>
      </c>
      <c r="C254" s="68" t="s">
        <v>180</v>
      </c>
      <c r="D254" s="62">
        <v>2</v>
      </c>
      <c r="E254" s="62">
        <v>104</v>
      </c>
      <c r="F254" s="59" t="s">
        <v>133</v>
      </c>
      <c r="G254" s="59" t="s">
        <v>137</v>
      </c>
      <c r="H254" s="60">
        <v>126000</v>
      </c>
      <c r="I254" s="60">
        <v>2950</v>
      </c>
      <c r="J254" s="60">
        <v>3089.67</v>
      </c>
      <c r="K254" s="60">
        <v>3218.82</v>
      </c>
      <c r="L254" s="60">
        <v>120.79</v>
      </c>
      <c r="M254" s="60">
        <v>0</v>
      </c>
      <c r="N254" s="60">
        <v>9379.2800000000007</v>
      </c>
      <c r="O254" s="75">
        <v>42079</v>
      </c>
      <c r="P254" s="59" t="s">
        <v>132</v>
      </c>
    </row>
    <row r="255" spans="2:16" x14ac:dyDescent="0.25">
      <c r="B255" s="59" t="s">
        <v>136</v>
      </c>
      <c r="C255" s="68" t="s">
        <v>180</v>
      </c>
      <c r="D255" s="62">
        <v>2</v>
      </c>
      <c r="E255" s="62">
        <v>104</v>
      </c>
      <c r="F255" s="59" t="s">
        <v>86</v>
      </c>
      <c r="G255" s="59" t="s">
        <v>137</v>
      </c>
      <c r="H255" s="60">
        <v>126000</v>
      </c>
      <c r="I255" s="60">
        <v>450</v>
      </c>
      <c r="J255" s="60">
        <v>78.849999999999994</v>
      </c>
      <c r="K255" s="60">
        <v>10.220000000000001</v>
      </c>
      <c r="L255" s="60">
        <v>10.58</v>
      </c>
      <c r="M255" s="60">
        <v>549.65</v>
      </c>
      <c r="N255" s="60">
        <v>0</v>
      </c>
      <c r="O255" s="75">
        <v>42109</v>
      </c>
      <c r="P255" s="59" t="s">
        <v>132</v>
      </c>
    </row>
    <row r="256" spans="2:16" x14ac:dyDescent="0.25">
      <c r="B256" s="59" t="s">
        <v>136</v>
      </c>
      <c r="C256" s="68" t="s">
        <v>180</v>
      </c>
      <c r="D256" s="62">
        <v>2</v>
      </c>
      <c r="E256" s="62">
        <v>104</v>
      </c>
      <c r="F256" s="59" t="s">
        <v>86</v>
      </c>
      <c r="G256" s="59" t="s">
        <v>137</v>
      </c>
      <c r="H256" s="60">
        <v>126000</v>
      </c>
      <c r="I256" s="60">
        <v>450</v>
      </c>
      <c r="J256" s="60">
        <v>78.849999999999994</v>
      </c>
      <c r="K256" s="60">
        <v>4.9400000000000004</v>
      </c>
      <c r="L256" s="60">
        <v>10.58</v>
      </c>
      <c r="M256" s="60">
        <v>543.32000000000005</v>
      </c>
      <c r="N256" s="60">
        <v>0</v>
      </c>
      <c r="O256" s="75">
        <v>42139</v>
      </c>
      <c r="P256" s="59" t="s">
        <v>132</v>
      </c>
    </row>
    <row r="257" spans="2:16" x14ac:dyDescent="0.25">
      <c r="B257" s="59" t="s">
        <v>136</v>
      </c>
      <c r="C257" s="68" t="s">
        <v>180</v>
      </c>
      <c r="D257" s="62">
        <v>2</v>
      </c>
      <c r="E257" s="62">
        <v>104</v>
      </c>
      <c r="F257" s="59" t="s">
        <v>86</v>
      </c>
      <c r="G257" s="59" t="s">
        <v>137</v>
      </c>
      <c r="H257" s="60">
        <v>126000</v>
      </c>
      <c r="I257" s="60">
        <v>450</v>
      </c>
      <c r="J257" s="60">
        <v>71.569999999999993</v>
      </c>
      <c r="K257" s="60">
        <v>0</v>
      </c>
      <c r="L257" s="60">
        <v>0</v>
      </c>
      <c r="M257" s="60">
        <v>521.57000000000005</v>
      </c>
      <c r="N257" s="60">
        <v>0</v>
      </c>
      <c r="O257" s="75">
        <v>42170</v>
      </c>
      <c r="P257" s="59" t="s">
        <v>132</v>
      </c>
    </row>
    <row r="258" spans="2:16" x14ac:dyDescent="0.25">
      <c r="B258" s="59" t="s">
        <v>136</v>
      </c>
      <c r="C258" s="68" t="s">
        <v>180</v>
      </c>
      <c r="D258" s="62">
        <v>2</v>
      </c>
      <c r="E258" s="62">
        <v>104</v>
      </c>
      <c r="F258" s="59" t="s">
        <v>86</v>
      </c>
      <c r="G258" s="59" t="s">
        <v>137</v>
      </c>
      <c r="H258" s="60">
        <v>126000</v>
      </c>
      <c r="I258" s="60">
        <v>450</v>
      </c>
      <c r="J258" s="60">
        <v>471.31</v>
      </c>
      <c r="K258" s="60">
        <v>453.55</v>
      </c>
      <c r="L258" s="60">
        <v>18.43</v>
      </c>
      <c r="M258" s="60">
        <v>0</v>
      </c>
      <c r="N258" s="60">
        <v>1393.29</v>
      </c>
      <c r="O258" s="75">
        <v>42200</v>
      </c>
      <c r="P258" s="59" t="s">
        <v>132</v>
      </c>
    </row>
    <row r="259" spans="2:16" x14ac:dyDescent="0.25">
      <c r="B259" s="59" t="s">
        <v>136</v>
      </c>
      <c r="C259" s="68" t="s">
        <v>180</v>
      </c>
      <c r="D259" s="62">
        <v>2</v>
      </c>
      <c r="E259" s="62">
        <v>104</v>
      </c>
      <c r="F259" s="59" t="s">
        <v>86</v>
      </c>
      <c r="G259" s="59" t="s">
        <v>137</v>
      </c>
      <c r="H259" s="60">
        <v>126000</v>
      </c>
      <c r="I259" s="60">
        <v>450</v>
      </c>
      <c r="J259" s="60">
        <v>471.31</v>
      </c>
      <c r="K259" s="60">
        <v>444.03</v>
      </c>
      <c r="L259" s="60">
        <v>18.43</v>
      </c>
      <c r="M259" s="60">
        <v>0</v>
      </c>
      <c r="N259" s="60">
        <v>1383.77</v>
      </c>
      <c r="O259" s="75">
        <v>42233</v>
      </c>
      <c r="P259" s="59" t="s">
        <v>132</v>
      </c>
    </row>
    <row r="260" spans="2:16" x14ac:dyDescent="0.25">
      <c r="B260" s="59" t="s">
        <v>136</v>
      </c>
      <c r="C260" s="68" t="s">
        <v>180</v>
      </c>
      <c r="D260" s="62">
        <v>2</v>
      </c>
      <c r="E260" s="62">
        <v>104</v>
      </c>
      <c r="F260" s="59" t="s">
        <v>86</v>
      </c>
      <c r="G260" s="59" t="s">
        <v>137</v>
      </c>
      <c r="H260" s="60">
        <v>126000</v>
      </c>
      <c r="I260" s="60">
        <v>450</v>
      </c>
      <c r="J260" s="60">
        <v>471.31</v>
      </c>
      <c r="K260" s="60">
        <v>434.51</v>
      </c>
      <c r="L260" s="60">
        <v>18.43</v>
      </c>
      <c r="M260" s="60">
        <v>0</v>
      </c>
      <c r="N260" s="60">
        <v>1374.25</v>
      </c>
      <c r="O260" s="75">
        <v>42262</v>
      </c>
      <c r="P260" s="59" t="s">
        <v>132</v>
      </c>
    </row>
    <row r="261" spans="2:16" x14ac:dyDescent="0.25">
      <c r="B261" s="59" t="s">
        <v>136</v>
      </c>
      <c r="C261" s="68" t="s">
        <v>180</v>
      </c>
      <c r="D261" s="62">
        <v>2</v>
      </c>
      <c r="E261" s="62">
        <v>104</v>
      </c>
      <c r="F261" s="59" t="s">
        <v>86</v>
      </c>
      <c r="G261" s="59" t="s">
        <v>137</v>
      </c>
      <c r="H261" s="60">
        <v>126000</v>
      </c>
      <c r="I261" s="60">
        <v>450</v>
      </c>
      <c r="J261" s="60">
        <v>471.31</v>
      </c>
      <c r="K261" s="60">
        <v>425.3</v>
      </c>
      <c r="L261" s="60">
        <v>18.43</v>
      </c>
      <c r="M261" s="60">
        <v>0</v>
      </c>
      <c r="N261" s="60">
        <v>1365.04</v>
      </c>
      <c r="O261" s="75">
        <v>42292</v>
      </c>
      <c r="P261" s="59" t="s">
        <v>132</v>
      </c>
    </row>
    <row r="262" spans="2:16" x14ac:dyDescent="0.25">
      <c r="B262" s="59" t="s">
        <v>136</v>
      </c>
      <c r="C262" s="68" t="s">
        <v>180</v>
      </c>
      <c r="D262" s="62">
        <v>2</v>
      </c>
      <c r="E262" s="62">
        <v>104</v>
      </c>
      <c r="F262" s="59" t="s">
        <v>86</v>
      </c>
      <c r="G262" s="59" t="s">
        <v>137</v>
      </c>
      <c r="H262" s="60">
        <v>126000</v>
      </c>
      <c r="I262" s="60">
        <v>450</v>
      </c>
      <c r="J262" s="60">
        <v>471.31</v>
      </c>
      <c r="K262" s="60">
        <v>415.78</v>
      </c>
      <c r="L262" s="60">
        <v>18.43</v>
      </c>
      <c r="M262" s="60">
        <v>0</v>
      </c>
      <c r="N262" s="60">
        <v>1355.52</v>
      </c>
      <c r="O262" s="75">
        <v>42324</v>
      </c>
      <c r="P262" s="59" t="s">
        <v>132</v>
      </c>
    </row>
    <row r="263" spans="2:16" x14ac:dyDescent="0.25">
      <c r="B263" s="59" t="s">
        <v>136</v>
      </c>
      <c r="C263" s="68" t="s">
        <v>180</v>
      </c>
      <c r="D263" s="62">
        <v>2</v>
      </c>
      <c r="E263" s="62">
        <v>104</v>
      </c>
      <c r="F263" s="59" t="s">
        <v>134</v>
      </c>
      <c r="G263" s="59" t="s">
        <v>137</v>
      </c>
      <c r="H263" s="60">
        <v>126000</v>
      </c>
      <c r="I263" s="60">
        <v>98000</v>
      </c>
      <c r="J263" s="60">
        <v>102640.19</v>
      </c>
      <c r="K263" s="60">
        <v>62794.1</v>
      </c>
      <c r="L263" s="60">
        <v>4012.8</v>
      </c>
      <c r="M263" s="60">
        <v>0</v>
      </c>
      <c r="N263" s="60">
        <v>267447.09000000003</v>
      </c>
      <c r="O263" s="75">
        <v>42738</v>
      </c>
      <c r="P263" s="59" t="s">
        <v>132</v>
      </c>
    </row>
    <row r="264" spans="2:16" x14ac:dyDescent="0.25">
      <c r="B264" s="59" t="s">
        <v>107</v>
      </c>
      <c r="C264" s="68" t="s">
        <v>181</v>
      </c>
      <c r="D264" s="62">
        <v>4</v>
      </c>
      <c r="E264" s="62">
        <v>101</v>
      </c>
      <c r="F264" s="59" t="s">
        <v>89</v>
      </c>
      <c r="G264" s="59" t="s">
        <v>141</v>
      </c>
      <c r="H264" s="60">
        <v>127000</v>
      </c>
      <c r="I264" s="60">
        <v>9247.27</v>
      </c>
      <c r="J264" s="60">
        <v>0</v>
      </c>
      <c r="K264" s="60">
        <v>0</v>
      </c>
      <c r="L264" s="60">
        <v>0</v>
      </c>
      <c r="M264" s="60">
        <v>9247.27</v>
      </c>
      <c r="N264" s="60">
        <v>0</v>
      </c>
      <c r="O264" s="75">
        <v>43573</v>
      </c>
      <c r="P264" s="59" t="s">
        <v>132</v>
      </c>
    </row>
    <row r="265" spans="2:16" x14ac:dyDescent="0.25">
      <c r="B265" s="59" t="s">
        <v>107</v>
      </c>
      <c r="C265" s="68" t="s">
        <v>181</v>
      </c>
      <c r="D265" s="62">
        <v>4</v>
      </c>
      <c r="E265" s="62">
        <v>101</v>
      </c>
      <c r="F265" s="59" t="s">
        <v>88</v>
      </c>
      <c r="G265" s="59" t="s">
        <v>141</v>
      </c>
      <c r="H265" s="60">
        <v>127000</v>
      </c>
      <c r="I265" s="60">
        <v>117752.73</v>
      </c>
      <c r="J265" s="60">
        <v>0</v>
      </c>
      <c r="K265" s="60">
        <v>0</v>
      </c>
      <c r="L265" s="60">
        <v>0</v>
      </c>
      <c r="M265" s="60">
        <v>117752.73</v>
      </c>
      <c r="N265" s="60">
        <v>0</v>
      </c>
      <c r="O265" s="75">
        <v>43573</v>
      </c>
      <c r="P265" s="59" t="s">
        <v>132</v>
      </c>
    </row>
    <row r="266" spans="2:16" x14ac:dyDescent="0.25">
      <c r="B266" s="59" t="s">
        <v>68</v>
      </c>
      <c r="C266" s="68" t="s">
        <v>182</v>
      </c>
      <c r="D266" s="62">
        <v>4</v>
      </c>
      <c r="E266" s="62">
        <v>1</v>
      </c>
      <c r="F266" s="59" t="s">
        <v>86</v>
      </c>
      <c r="G266" s="59" t="s">
        <v>139</v>
      </c>
      <c r="H266" s="60">
        <v>123000</v>
      </c>
      <c r="I266" s="60">
        <v>3100</v>
      </c>
      <c r="J266" s="60">
        <v>0</v>
      </c>
      <c r="K266" s="60">
        <v>0</v>
      </c>
      <c r="L266" s="60">
        <v>0</v>
      </c>
      <c r="M266" s="60">
        <v>3100</v>
      </c>
      <c r="N266" s="60">
        <v>0</v>
      </c>
      <c r="O266" s="75">
        <v>43524</v>
      </c>
      <c r="P266" s="59" t="s">
        <v>132</v>
      </c>
    </row>
    <row r="267" spans="2:16" x14ac:dyDescent="0.25">
      <c r="B267" s="59" t="s">
        <v>68</v>
      </c>
      <c r="C267" s="68" t="s">
        <v>182</v>
      </c>
      <c r="D267" s="62">
        <v>4</v>
      </c>
      <c r="E267" s="62">
        <v>1</v>
      </c>
      <c r="F267" s="59" t="s">
        <v>86</v>
      </c>
      <c r="G267" s="59" t="s">
        <v>139</v>
      </c>
      <c r="H267" s="60">
        <v>123000</v>
      </c>
      <c r="I267" s="60">
        <v>270</v>
      </c>
      <c r="J267" s="60">
        <v>10.17</v>
      </c>
      <c r="K267" s="60">
        <v>6.26</v>
      </c>
      <c r="L267" s="60">
        <v>5.6</v>
      </c>
      <c r="M267" s="60">
        <v>291.93</v>
      </c>
      <c r="N267" s="60">
        <v>0</v>
      </c>
      <c r="O267" s="75">
        <v>43549</v>
      </c>
      <c r="P267" s="59" t="s">
        <v>132</v>
      </c>
    </row>
    <row r="268" spans="2:16" x14ac:dyDescent="0.25">
      <c r="B268" s="59" t="s">
        <v>68</v>
      </c>
      <c r="C268" s="68" t="s">
        <v>182</v>
      </c>
      <c r="D268" s="62">
        <v>4</v>
      </c>
      <c r="E268" s="62">
        <v>1</v>
      </c>
      <c r="F268" s="59" t="s">
        <v>88</v>
      </c>
      <c r="G268" s="59" t="s">
        <v>139</v>
      </c>
      <c r="H268" s="60">
        <v>123000</v>
      </c>
      <c r="I268" s="60">
        <v>106956.92</v>
      </c>
      <c r="J268" s="60">
        <v>0</v>
      </c>
      <c r="K268" s="60">
        <v>0</v>
      </c>
      <c r="L268" s="60">
        <v>0</v>
      </c>
      <c r="M268" s="60">
        <v>106956.92</v>
      </c>
      <c r="N268" s="60">
        <v>0</v>
      </c>
      <c r="O268" s="75">
        <v>43563</v>
      </c>
      <c r="P268" s="59" t="s">
        <v>132</v>
      </c>
    </row>
    <row r="269" spans="2:16" x14ac:dyDescent="0.25">
      <c r="B269" s="59" t="s">
        <v>68</v>
      </c>
      <c r="C269" s="68" t="s">
        <v>182</v>
      </c>
      <c r="D269" s="62">
        <v>4</v>
      </c>
      <c r="E269" s="62">
        <v>1</v>
      </c>
      <c r="F269" s="59" t="s">
        <v>86</v>
      </c>
      <c r="G269" s="59" t="s">
        <v>139</v>
      </c>
      <c r="H269" s="60">
        <v>123000</v>
      </c>
      <c r="I269" s="60">
        <v>269.64</v>
      </c>
      <c r="J269" s="60">
        <v>6.92</v>
      </c>
      <c r="K269" s="60">
        <v>0</v>
      </c>
      <c r="L269" s="60">
        <v>0</v>
      </c>
      <c r="M269" s="60">
        <v>276.56</v>
      </c>
      <c r="N269" s="60">
        <v>0</v>
      </c>
      <c r="O269" s="75">
        <v>43580</v>
      </c>
      <c r="P269" s="59" t="s">
        <v>132</v>
      </c>
    </row>
    <row r="270" spans="2:16" x14ac:dyDescent="0.25">
      <c r="B270" s="59" t="s">
        <v>68</v>
      </c>
      <c r="C270" s="68" t="s">
        <v>182</v>
      </c>
      <c r="D270" s="62">
        <v>4</v>
      </c>
      <c r="E270" s="62">
        <v>1</v>
      </c>
      <c r="F270" s="59" t="s">
        <v>86</v>
      </c>
      <c r="G270" s="59" t="s">
        <v>139</v>
      </c>
      <c r="H270" s="60">
        <v>123000</v>
      </c>
      <c r="I270" s="60">
        <v>269.64</v>
      </c>
      <c r="J270" s="60">
        <v>9.98</v>
      </c>
      <c r="K270" s="60">
        <v>0.37</v>
      </c>
      <c r="L270" s="60">
        <v>5.59</v>
      </c>
      <c r="M270" s="60">
        <v>285.58</v>
      </c>
      <c r="N270" s="60">
        <v>0</v>
      </c>
      <c r="O270" s="75">
        <v>43612</v>
      </c>
      <c r="P270" s="59" t="s">
        <v>132</v>
      </c>
    </row>
    <row r="271" spans="2:16" x14ac:dyDescent="0.25">
      <c r="B271" s="59" t="s">
        <v>68</v>
      </c>
      <c r="C271" s="68" t="s">
        <v>182</v>
      </c>
      <c r="D271" s="62">
        <v>4</v>
      </c>
      <c r="E271" s="62">
        <v>1</v>
      </c>
      <c r="F271" s="59" t="s">
        <v>86</v>
      </c>
      <c r="G271" s="59" t="s">
        <v>139</v>
      </c>
      <c r="H271" s="60">
        <v>123000</v>
      </c>
      <c r="I271" s="60">
        <v>269.64</v>
      </c>
      <c r="J271" s="60">
        <v>12.4</v>
      </c>
      <c r="K271" s="60">
        <v>0</v>
      </c>
      <c r="L271" s="60">
        <v>0</v>
      </c>
      <c r="M271" s="60">
        <v>282.04000000000002</v>
      </c>
      <c r="N271" s="60">
        <v>0</v>
      </c>
      <c r="O271" s="75">
        <v>43641</v>
      </c>
      <c r="P271" s="59" t="s">
        <v>132</v>
      </c>
    </row>
    <row r="272" spans="2:16" x14ac:dyDescent="0.25">
      <c r="B272" s="59" t="s">
        <v>68</v>
      </c>
      <c r="C272" s="68" t="s">
        <v>182</v>
      </c>
      <c r="D272" s="62">
        <v>4</v>
      </c>
      <c r="E272" s="62">
        <v>1</v>
      </c>
      <c r="F272" s="59" t="s">
        <v>86</v>
      </c>
      <c r="G272" s="59" t="s">
        <v>139</v>
      </c>
      <c r="H272" s="60">
        <v>123000</v>
      </c>
      <c r="I272" s="60">
        <v>269.64</v>
      </c>
      <c r="J272" s="60">
        <v>15.64</v>
      </c>
      <c r="K272" s="60">
        <v>0</v>
      </c>
      <c r="L272" s="60">
        <v>0</v>
      </c>
      <c r="M272" s="60">
        <v>0</v>
      </c>
      <c r="N272" s="60">
        <f>0.38+290.8</f>
        <v>291.18</v>
      </c>
      <c r="O272" s="75">
        <v>43671</v>
      </c>
      <c r="P272" s="59" t="s">
        <v>132</v>
      </c>
    </row>
    <row r="273" spans="2:16" x14ac:dyDescent="0.25">
      <c r="B273" s="59" t="s">
        <v>68</v>
      </c>
      <c r="C273" s="68" t="s">
        <v>182</v>
      </c>
      <c r="D273" s="62">
        <v>4</v>
      </c>
      <c r="E273" s="62">
        <v>1</v>
      </c>
      <c r="F273" s="59" t="s">
        <v>86</v>
      </c>
      <c r="G273" s="59" t="s">
        <v>139</v>
      </c>
      <c r="H273" s="60">
        <v>123000</v>
      </c>
      <c r="I273" s="60">
        <v>269.64</v>
      </c>
      <c r="J273" s="60">
        <v>15.64</v>
      </c>
      <c r="K273" s="60">
        <v>0</v>
      </c>
      <c r="L273" s="60">
        <v>0</v>
      </c>
      <c r="M273" s="60">
        <v>0</v>
      </c>
      <c r="N273" s="60">
        <v>285.27999999999997</v>
      </c>
      <c r="O273" s="75">
        <v>43703</v>
      </c>
      <c r="P273" s="59" t="s">
        <v>132</v>
      </c>
    </row>
    <row r="274" spans="2:16" x14ac:dyDescent="0.25">
      <c r="B274" s="59" t="s">
        <v>68</v>
      </c>
      <c r="C274" s="68" t="s">
        <v>182</v>
      </c>
      <c r="D274" s="62">
        <v>4</v>
      </c>
      <c r="E274" s="62">
        <v>1</v>
      </c>
      <c r="F274" s="59" t="s">
        <v>86</v>
      </c>
      <c r="G274" s="59" t="s">
        <v>139</v>
      </c>
      <c r="H274" s="60">
        <v>123000</v>
      </c>
      <c r="I274" s="60">
        <v>269.64</v>
      </c>
      <c r="J274" s="60">
        <v>15.64</v>
      </c>
      <c r="K274" s="60">
        <v>0</v>
      </c>
      <c r="L274" s="60">
        <v>0</v>
      </c>
      <c r="M274" s="60">
        <v>0</v>
      </c>
      <c r="N274" s="60">
        <v>285.27999999999997</v>
      </c>
      <c r="O274" s="75">
        <v>43733</v>
      </c>
      <c r="P274" s="59" t="s">
        <v>132</v>
      </c>
    </row>
    <row r="275" spans="2:16" x14ac:dyDescent="0.25">
      <c r="B275" s="59" t="s">
        <v>68</v>
      </c>
      <c r="C275" s="68" t="s">
        <v>182</v>
      </c>
      <c r="D275" s="62">
        <v>4</v>
      </c>
      <c r="E275" s="62">
        <v>1</v>
      </c>
      <c r="F275" s="59" t="s">
        <v>86</v>
      </c>
      <c r="G275" s="59" t="s">
        <v>139</v>
      </c>
      <c r="H275" s="60">
        <v>123000</v>
      </c>
      <c r="I275" s="60">
        <v>269.64</v>
      </c>
      <c r="J275" s="60">
        <v>15.64</v>
      </c>
      <c r="K275" s="60">
        <v>0</v>
      </c>
      <c r="L275" s="60">
        <v>0</v>
      </c>
      <c r="M275" s="60">
        <v>0</v>
      </c>
      <c r="N275" s="60">
        <v>285.27999999999997</v>
      </c>
      <c r="O275" s="75">
        <v>43763</v>
      </c>
      <c r="P275" s="59" t="s">
        <v>132</v>
      </c>
    </row>
    <row r="276" spans="2:16" x14ac:dyDescent="0.25">
      <c r="B276" s="59" t="s">
        <v>68</v>
      </c>
      <c r="C276" s="68" t="s">
        <v>182</v>
      </c>
      <c r="D276" s="62">
        <v>4</v>
      </c>
      <c r="E276" s="62">
        <v>1</v>
      </c>
      <c r="F276" s="59" t="s">
        <v>86</v>
      </c>
      <c r="G276" s="59" t="s">
        <v>139</v>
      </c>
      <c r="H276" s="60">
        <v>123000</v>
      </c>
      <c r="I276" s="60">
        <v>269.64</v>
      </c>
      <c r="J276" s="60">
        <v>15.64</v>
      </c>
      <c r="K276" s="60">
        <v>0</v>
      </c>
      <c r="L276" s="60">
        <v>0</v>
      </c>
      <c r="M276" s="60">
        <v>0</v>
      </c>
      <c r="N276" s="60">
        <v>285.27999999999997</v>
      </c>
      <c r="O276" s="75">
        <v>43794</v>
      </c>
      <c r="P276" s="59" t="s">
        <v>132</v>
      </c>
    </row>
    <row r="277" spans="2:16" x14ac:dyDescent="0.25">
      <c r="B277" s="59" t="s">
        <v>68</v>
      </c>
      <c r="C277" s="68" t="s">
        <v>182</v>
      </c>
      <c r="D277" s="62">
        <v>4</v>
      </c>
      <c r="E277" s="62">
        <v>1</v>
      </c>
      <c r="F277" s="59" t="s">
        <v>86</v>
      </c>
      <c r="G277" s="59" t="s">
        <v>139</v>
      </c>
      <c r="H277" s="60">
        <v>123000</v>
      </c>
      <c r="I277" s="60">
        <v>269.64</v>
      </c>
      <c r="J277" s="60">
        <v>15.64</v>
      </c>
      <c r="K277" s="60">
        <v>0</v>
      </c>
      <c r="L277" s="60">
        <v>0</v>
      </c>
      <c r="M277" s="60">
        <v>0</v>
      </c>
      <c r="N277" s="60">
        <v>285.27999999999997</v>
      </c>
      <c r="O277" s="75">
        <v>43825</v>
      </c>
      <c r="P277" s="59" t="s">
        <v>132</v>
      </c>
    </row>
    <row r="278" spans="2:16" x14ac:dyDescent="0.25">
      <c r="B278" s="59" t="s">
        <v>68</v>
      </c>
      <c r="C278" s="68" t="s">
        <v>182</v>
      </c>
      <c r="D278" s="62">
        <v>4</v>
      </c>
      <c r="E278" s="62">
        <v>1</v>
      </c>
      <c r="F278" s="59" t="s">
        <v>86</v>
      </c>
      <c r="G278" s="59" t="s">
        <v>139</v>
      </c>
      <c r="H278" s="60">
        <v>123000</v>
      </c>
      <c r="I278" s="60">
        <v>269.64</v>
      </c>
      <c r="J278" s="60">
        <v>15.64</v>
      </c>
      <c r="K278" s="60">
        <v>0</v>
      </c>
      <c r="L278" s="60">
        <v>0</v>
      </c>
      <c r="M278" s="60">
        <v>0</v>
      </c>
      <c r="N278" s="60">
        <v>285.27999999999997</v>
      </c>
      <c r="O278" s="75">
        <v>43857</v>
      </c>
      <c r="P278" s="59" t="s">
        <v>132</v>
      </c>
    </row>
    <row r="279" spans="2:16" x14ac:dyDescent="0.25">
      <c r="B279" s="59" t="s">
        <v>68</v>
      </c>
      <c r="C279" s="68" t="s">
        <v>182</v>
      </c>
      <c r="D279" s="62">
        <v>4</v>
      </c>
      <c r="E279" s="62">
        <v>1</v>
      </c>
      <c r="F279" s="59" t="s">
        <v>86</v>
      </c>
      <c r="G279" s="59" t="s">
        <v>139</v>
      </c>
      <c r="H279" s="60">
        <v>123000</v>
      </c>
      <c r="I279" s="60">
        <v>269.64</v>
      </c>
      <c r="J279" s="60">
        <v>15.64</v>
      </c>
      <c r="K279" s="60">
        <v>0</v>
      </c>
      <c r="L279" s="60">
        <v>0</v>
      </c>
      <c r="M279" s="60">
        <v>0</v>
      </c>
      <c r="N279" s="60">
        <v>285.27999999999997</v>
      </c>
      <c r="O279" s="75">
        <v>43886</v>
      </c>
      <c r="P279" s="59" t="s">
        <v>132</v>
      </c>
    </row>
    <row r="280" spans="2:16" x14ac:dyDescent="0.25">
      <c r="B280" s="59" t="s">
        <v>68</v>
      </c>
      <c r="C280" s="68" t="s">
        <v>182</v>
      </c>
      <c r="D280" s="62">
        <v>4</v>
      </c>
      <c r="E280" s="62">
        <v>1</v>
      </c>
      <c r="F280" s="59" t="s">
        <v>86</v>
      </c>
      <c r="G280" s="59" t="s">
        <v>139</v>
      </c>
      <c r="H280" s="60">
        <v>123000</v>
      </c>
      <c r="I280" s="60">
        <v>269.64</v>
      </c>
      <c r="J280" s="60">
        <v>15.64</v>
      </c>
      <c r="K280" s="60">
        <v>0</v>
      </c>
      <c r="L280" s="60">
        <v>0</v>
      </c>
      <c r="M280" s="60">
        <v>0</v>
      </c>
      <c r="N280" s="60">
        <v>285.27999999999997</v>
      </c>
      <c r="O280" s="75">
        <v>43915</v>
      </c>
      <c r="P280" s="59" t="s">
        <v>132</v>
      </c>
    </row>
    <row r="281" spans="2:16" x14ac:dyDescent="0.25">
      <c r="B281" s="59" t="s">
        <v>68</v>
      </c>
      <c r="C281" s="68" t="s">
        <v>182</v>
      </c>
      <c r="D281" s="62">
        <v>4</v>
      </c>
      <c r="E281" s="62">
        <v>1</v>
      </c>
      <c r="F281" s="59" t="s">
        <v>86</v>
      </c>
      <c r="G281" s="59" t="s">
        <v>139</v>
      </c>
      <c r="H281" s="60">
        <v>123000</v>
      </c>
      <c r="I281" s="60">
        <v>269.64</v>
      </c>
      <c r="J281" s="60">
        <v>15.64</v>
      </c>
      <c r="K281" s="60">
        <v>0</v>
      </c>
      <c r="L281" s="60">
        <v>0</v>
      </c>
      <c r="M281" s="60">
        <v>0</v>
      </c>
      <c r="N281" s="60">
        <v>285.27999999999997</v>
      </c>
      <c r="O281" s="75">
        <v>43948</v>
      </c>
      <c r="P281" s="59" t="s">
        <v>132</v>
      </c>
    </row>
    <row r="282" spans="2:16" x14ac:dyDescent="0.25">
      <c r="B282" s="59" t="s">
        <v>68</v>
      </c>
      <c r="C282" s="68" t="s">
        <v>182</v>
      </c>
      <c r="D282" s="62">
        <v>4</v>
      </c>
      <c r="E282" s="62">
        <v>1</v>
      </c>
      <c r="F282" s="59" t="s">
        <v>86</v>
      </c>
      <c r="G282" s="59" t="s">
        <v>139</v>
      </c>
      <c r="H282" s="60">
        <v>123000</v>
      </c>
      <c r="I282" s="60">
        <v>269.64</v>
      </c>
      <c r="J282" s="60">
        <v>15.64</v>
      </c>
      <c r="K282" s="60">
        <v>0</v>
      </c>
      <c r="L282" s="60">
        <v>0</v>
      </c>
      <c r="M282" s="60">
        <v>0</v>
      </c>
      <c r="N282" s="60">
        <v>285.27999999999997</v>
      </c>
      <c r="O282" s="75">
        <v>43976</v>
      </c>
      <c r="P282" s="59" t="s">
        <v>132</v>
      </c>
    </row>
    <row r="283" spans="2:16" x14ac:dyDescent="0.25">
      <c r="B283" s="59" t="s">
        <v>68</v>
      </c>
      <c r="C283" s="68" t="s">
        <v>182</v>
      </c>
      <c r="D283" s="62">
        <v>4</v>
      </c>
      <c r="E283" s="62">
        <v>1</v>
      </c>
      <c r="F283" s="59" t="s">
        <v>86</v>
      </c>
      <c r="G283" s="59" t="s">
        <v>139</v>
      </c>
      <c r="H283" s="60">
        <v>123000</v>
      </c>
      <c r="I283" s="60">
        <v>269.64</v>
      </c>
      <c r="J283" s="60">
        <v>15.64</v>
      </c>
      <c r="K283" s="60">
        <v>0</v>
      </c>
      <c r="L283" s="60">
        <v>0</v>
      </c>
      <c r="M283" s="60">
        <v>0</v>
      </c>
      <c r="N283" s="60">
        <v>285.27999999999997</v>
      </c>
      <c r="O283" s="75">
        <v>44007</v>
      </c>
      <c r="P283" s="59" t="s">
        <v>132</v>
      </c>
    </row>
    <row r="284" spans="2:16" x14ac:dyDescent="0.25">
      <c r="B284" s="59" t="s">
        <v>68</v>
      </c>
      <c r="C284" s="68" t="s">
        <v>182</v>
      </c>
      <c r="D284" s="62">
        <v>4</v>
      </c>
      <c r="E284" s="62">
        <v>1</v>
      </c>
      <c r="F284" s="59" t="s">
        <v>86</v>
      </c>
      <c r="G284" s="59" t="s">
        <v>139</v>
      </c>
      <c r="H284" s="60">
        <v>123000</v>
      </c>
      <c r="I284" s="60">
        <v>269.64</v>
      </c>
      <c r="J284" s="60">
        <v>15.64</v>
      </c>
      <c r="K284" s="60">
        <v>0</v>
      </c>
      <c r="L284" s="60">
        <v>0</v>
      </c>
      <c r="M284" s="60">
        <v>0</v>
      </c>
      <c r="N284" s="60">
        <v>285.27999999999997</v>
      </c>
      <c r="O284" s="75">
        <v>44039</v>
      </c>
      <c r="P284" s="59" t="s">
        <v>132</v>
      </c>
    </row>
    <row r="285" spans="2:16" x14ac:dyDescent="0.25">
      <c r="B285" s="59" t="s">
        <v>68</v>
      </c>
      <c r="C285" s="68" t="s">
        <v>182</v>
      </c>
      <c r="D285" s="62">
        <v>4</v>
      </c>
      <c r="E285" s="62">
        <v>1</v>
      </c>
      <c r="F285" s="59" t="s">
        <v>86</v>
      </c>
      <c r="G285" s="59" t="s">
        <v>139</v>
      </c>
      <c r="H285" s="60">
        <v>123000</v>
      </c>
      <c r="I285" s="60">
        <v>269.64</v>
      </c>
      <c r="J285" s="60">
        <v>15.64</v>
      </c>
      <c r="K285" s="60">
        <v>0</v>
      </c>
      <c r="L285" s="60">
        <v>0</v>
      </c>
      <c r="M285" s="60">
        <v>0</v>
      </c>
      <c r="N285" s="60">
        <v>285.27999999999997</v>
      </c>
      <c r="O285" s="75">
        <v>44068</v>
      </c>
      <c r="P285" s="59" t="s">
        <v>132</v>
      </c>
    </row>
    <row r="286" spans="2:16" x14ac:dyDescent="0.25">
      <c r="B286" s="59" t="s">
        <v>68</v>
      </c>
      <c r="C286" s="68" t="s">
        <v>182</v>
      </c>
      <c r="D286" s="62">
        <v>4</v>
      </c>
      <c r="E286" s="62">
        <v>1</v>
      </c>
      <c r="F286" s="59" t="s">
        <v>86</v>
      </c>
      <c r="G286" s="59" t="s">
        <v>139</v>
      </c>
      <c r="H286" s="60">
        <v>123000</v>
      </c>
      <c r="I286" s="60">
        <v>269.64</v>
      </c>
      <c r="J286" s="60">
        <v>15.64</v>
      </c>
      <c r="K286" s="60">
        <v>0</v>
      </c>
      <c r="L286" s="60">
        <v>0</v>
      </c>
      <c r="M286" s="60">
        <v>0</v>
      </c>
      <c r="N286" s="60">
        <v>285.27999999999997</v>
      </c>
      <c r="O286" s="75">
        <v>44099</v>
      </c>
      <c r="P286" s="59" t="s">
        <v>132</v>
      </c>
    </row>
    <row r="287" spans="2:16" x14ac:dyDescent="0.25">
      <c r="B287" s="59" t="s">
        <v>68</v>
      </c>
      <c r="C287" s="68" t="s">
        <v>182</v>
      </c>
      <c r="D287" s="62">
        <v>4</v>
      </c>
      <c r="E287" s="62">
        <v>1</v>
      </c>
      <c r="F287" s="59" t="s">
        <v>86</v>
      </c>
      <c r="G287" s="59" t="s">
        <v>139</v>
      </c>
      <c r="H287" s="60">
        <v>123000</v>
      </c>
      <c r="I287" s="60">
        <v>269.64</v>
      </c>
      <c r="J287" s="60">
        <v>15.64</v>
      </c>
      <c r="K287" s="60">
        <v>0</v>
      </c>
      <c r="L287" s="60">
        <v>0</v>
      </c>
      <c r="M287" s="60">
        <v>0</v>
      </c>
      <c r="N287" s="60">
        <v>285.27999999999997</v>
      </c>
      <c r="O287" s="75">
        <v>44130</v>
      </c>
      <c r="P287" s="59" t="s">
        <v>132</v>
      </c>
    </row>
    <row r="288" spans="2:16" x14ac:dyDescent="0.25">
      <c r="B288" s="59" t="s">
        <v>68</v>
      </c>
      <c r="C288" s="68" t="s">
        <v>182</v>
      </c>
      <c r="D288" s="62">
        <v>4</v>
      </c>
      <c r="E288" s="62">
        <v>1</v>
      </c>
      <c r="F288" s="59" t="s">
        <v>86</v>
      </c>
      <c r="G288" s="59" t="s">
        <v>139</v>
      </c>
      <c r="H288" s="60">
        <v>123000</v>
      </c>
      <c r="I288" s="60">
        <v>269.64</v>
      </c>
      <c r="J288" s="60">
        <v>15.64</v>
      </c>
      <c r="K288" s="60">
        <v>0</v>
      </c>
      <c r="L288" s="60">
        <v>0</v>
      </c>
      <c r="M288" s="60">
        <v>0</v>
      </c>
      <c r="N288" s="60">
        <v>285.27999999999997</v>
      </c>
      <c r="O288" s="75">
        <v>44160</v>
      </c>
      <c r="P288" s="59" t="s">
        <v>132</v>
      </c>
    </row>
    <row r="289" spans="2:16" x14ac:dyDescent="0.25">
      <c r="B289" s="59" t="s">
        <v>68</v>
      </c>
      <c r="C289" s="68" t="s">
        <v>182</v>
      </c>
      <c r="D289" s="62">
        <v>4</v>
      </c>
      <c r="E289" s="62">
        <v>1</v>
      </c>
      <c r="F289" s="59" t="s">
        <v>86</v>
      </c>
      <c r="G289" s="59" t="s">
        <v>139</v>
      </c>
      <c r="H289" s="60">
        <v>123000</v>
      </c>
      <c r="I289" s="60">
        <v>269.64</v>
      </c>
      <c r="J289" s="60">
        <v>15.64</v>
      </c>
      <c r="K289" s="60">
        <v>0</v>
      </c>
      <c r="L289" s="60">
        <v>0</v>
      </c>
      <c r="M289" s="60">
        <v>0</v>
      </c>
      <c r="N289" s="60">
        <v>285.27999999999997</v>
      </c>
      <c r="O289" s="75">
        <v>44193</v>
      </c>
      <c r="P289" s="59" t="s">
        <v>132</v>
      </c>
    </row>
    <row r="290" spans="2:16" x14ac:dyDescent="0.25">
      <c r="B290" s="59" t="s">
        <v>68</v>
      </c>
      <c r="C290" s="68" t="s">
        <v>182</v>
      </c>
      <c r="D290" s="62">
        <v>4</v>
      </c>
      <c r="E290" s="62">
        <v>1</v>
      </c>
      <c r="F290" s="59" t="s">
        <v>86</v>
      </c>
      <c r="G290" s="59" t="s">
        <v>139</v>
      </c>
      <c r="H290" s="60">
        <v>123000</v>
      </c>
      <c r="I290" s="60">
        <v>269.64</v>
      </c>
      <c r="J290" s="60">
        <v>15.64</v>
      </c>
      <c r="K290" s="60">
        <v>0</v>
      </c>
      <c r="L290" s="60">
        <v>0</v>
      </c>
      <c r="M290" s="60">
        <v>0</v>
      </c>
      <c r="N290" s="60">
        <v>285.27999999999997</v>
      </c>
      <c r="O290" s="75">
        <v>44221</v>
      </c>
      <c r="P290" s="59" t="s">
        <v>132</v>
      </c>
    </row>
    <row r="291" spans="2:16" x14ac:dyDescent="0.25">
      <c r="B291" s="59" t="s">
        <v>68</v>
      </c>
      <c r="C291" s="68" t="s">
        <v>182</v>
      </c>
      <c r="D291" s="62">
        <v>4</v>
      </c>
      <c r="E291" s="62">
        <v>1</v>
      </c>
      <c r="F291" s="59" t="s">
        <v>86</v>
      </c>
      <c r="G291" s="59" t="s">
        <v>139</v>
      </c>
      <c r="H291" s="60">
        <v>123000</v>
      </c>
      <c r="I291" s="60">
        <v>269.64</v>
      </c>
      <c r="J291" s="60">
        <v>15.64</v>
      </c>
      <c r="K291" s="60">
        <v>0</v>
      </c>
      <c r="L291" s="60">
        <v>0</v>
      </c>
      <c r="M291" s="60">
        <v>0</v>
      </c>
      <c r="N291" s="60">
        <v>285.27999999999997</v>
      </c>
      <c r="O291" s="75">
        <v>44252</v>
      </c>
      <c r="P291" s="59" t="s">
        <v>132</v>
      </c>
    </row>
    <row r="292" spans="2:16" x14ac:dyDescent="0.25">
      <c r="B292" s="59" t="s">
        <v>68</v>
      </c>
      <c r="C292" s="68" t="s">
        <v>182</v>
      </c>
      <c r="D292" s="62">
        <v>4</v>
      </c>
      <c r="E292" s="62">
        <v>1</v>
      </c>
      <c r="F292" s="59" t="s">
        <v>86</v>
      </c>
      <c r="G292" s="59" t="s">
        <v>139</v>
      </c>
      <c r="H292" s="60">
        <v>123000</v>
      </c>
      <c r="I292" s="60">
        <v>269.64</v>
      </c>
      <c r="J292" s="60">
        <v>15.64</v>
      </c>
      <c r="K292" s="60">
        <v>0</v>
      </c>
      <c r="L292" s="60">
        <v>0</v>
      </c>
      <c r="M292" s="60">
        <v>0</v>
      </c>
      <c r="N292" s="60">
        <v>285.27999999999997</v>
      </c>
      <c r="O292" s="75">
        <v>44280</v>
      </c>
      <c r="P292" s="59" t="s">
        <v>132</v>
      </c>
    </row>
    <row r="293" spans="2:16" x14ac:dyDescent="0.25">
      <c r="B293" s="59" t="s">
        <v>68</v>
      </c>
      <c r="C293" s="68" t="s">
        <v>182</v>
      </c>
      <c r="D293" s="62">
        <v>4</v>
      </c>
      <c r="E293" s="62">
        <v>1</v>
      </c>
      <c r="F293" s="59" t="s">
        <v>86</v>
      </c>
      <c r="G293" s="59" t="s">
        <v>139</v>
      </c>
      <c r="H293" s="60">
        <v>123000</v>
      </c>
      <c r="I293" s="60">
        <v>269.64</v>
      </c>
      <c r="J293" s="60">
        <v>15.64</v>
      </c>
      <c r="K293" s="60">
        <v>0</v>
      </c>
      <c r="L293" s="60">
        <v>0</v>
      </c>
      <c r="M293" s="60">
        <v>0</v>
      </c>
      <c r="N293" s="60">
        <v>285.27999999999997</v>
      </c>
      <c r="O293" s="75">
        <v>44312</v>
      </c>
      <c r="P293" s="59" t="s">
        <v>132</v>
      </c>
    </row>
    <row r="294" spans="2:16" x14ac:dyDescent="0.25">
      <c r="B294" s="59" t="s">
        <v>68</v>
      </c>
      <c r="C294" s="68" t="s">
        <v>182</v>
      </c>
      <c r="D294" s="62">
        <v>4</v>
      </c>
      <c r="E294" s="62">
        <v>1</v>
      </c>
      <c r="F294" s="59" t="s">
        <v>86</v>
      </c>
      <c r="G294" s="59" t="s">
        <v>139</v>
      </c>
      <c r="H294" s="60">
        <v>123000</v>
      </c>
      <c r="I294" s="60">
        <v>269.64</v>
      </c>
      <c r="J294" s="60">
        <v>15.64</v>
      </c>
      <c r="K294" s="60">
        <v>0</v>
      </c>
      <c r="L294" s="60">
        <v>0</v>
      </c>
      <c r="M294" s="60">
        <v>0</v>
      </c>
      <c r="N294" s="60">
        <v>285.27999999999997</v>
      </c>
      <c r="O294" s="75">
        <v>44341</v>
      </c>
      <c r="P294" s="59" t="s">
        <v>132</v>
      </c>
    </row>
    <row r="295" spans="2:16" x14ac:dyDescent="0.25">
      <c r="B295" s="59" t="s">
        <v>68</v>
      </c>
      <c r="C295" s="68" t="s">
        <v>182</v>
      </c>
      <c r="D295" s="62">
        <v>4</v>
      </c>
      <c r="E295" s="62">
        <v>1</v>
      </c>
      <c r="F295" s="59" t="s">
        <v>86</v>
      </c>
      <c r="G295" s="59" t="s">
        <v>139</v>
      </c>
      <c r="H295" s="60">
        <v>123000</v>
      </c>
      <c r="I295" s="60">
        <v>269.64</v>
      </c>
      <c r="J295" s="60">
        <v>15.64</v>
      </c>
      <c r="K295" s="60">
        <v>0</v>
      </c>
      <c r="L295" s="60">
        <v>0</v>
      </c>
      <c r="M295" s="60">
        <v>0</v>
      </c>
      <c r="N295" s="60">
        <v>285.27999999999997</v>
      </c>
      <c r="O295" s="75">
        <v>44372</v>
      </c>
      <c r="P295" s="59" t="s">
        <v>132</v>
      </c>
    </row>
    <row r="296" spans="2:16" x14ac:dyDescent="0.25">
      <c r="B296" s="59" t="s">
        <v>68</v>
      </c>
      <c r="C296" s="68" t="s">
        <v>182</v>
      </c>
      <c r="D296" s="62">
        <v>4</v>
      </c>
      <c r="E296" s="62">
        <v>1</v>
      </c>
      <c r="F296" s="59" t="s">
        <v>86</v>
      </c>
      <c r="G296" s="59" t="s">
        <v>139</v>
      </c>
      <c r="H296" s="60">
        <v>123000</v>
      </c>
      <c r="I296" s="60">
        <v>269.64</v>
      </c>
      <c r="J296" s="60">
        <v>15.64</v>
      </c>
      <c r="K296" s="60">
        <v>0</v>
      </c>
      <c r="L296" s="60">
        <v>0</v>
      </c>
      <c r="M296" s="60">
        <v>0</v>
      </c>
      <c r="N296" s="60">
        <v>285.27999999999997</v>
      </c>
      <c r="O296" s="75">
        <v>44403</v>
      </c>
      <c r="P296" s="59" t="s">
        <v>132</v>
      </c>
    </row>
    <row r="297" spans="2:16" x14ac:dyDescent="0.25">
      <c r="B297" s="59" t="s">
        <v>68</v>
      </c>
      <c r="C297" s="68" t="s">
        <v>182</v>
      </c>
      <c r="D297" s="62">
        <v>4</v>
      </c>
      <c r="E297" s="62">
        <v>1</v>
      </c>
      <c r="F297" s="59" t="s">
        <v>86</v>
      </c>
      <c r="G297" s="59" t="s">
        <v>139</v>
      </c>
      <c r="H297" s="60">
        <v>123000</v>
      </c>
      <c r="I297" s="60">
        <v>269.64</v>
      </c>
      <c r="J297" s="60">
        <v>15.64</v>
      </c>
      <c r="K297" s="60">
        <v>0</v>
      </c>
      <c r="L297" s="60">
        <v>0</v>
      </c>
      <c r="M297" s="60">
        <v>0</v>
      </c>
      <c r="N297" s="60">
        <v>285.27999999999997</v>
      </c>
      <c r="O297" s="75">
        <v>44433</v>
      </c>
      <c r="P297" s="59" t="s">
        <v>132</v>
      </c>
    </row>
    <row r="298" spans="2:16" x14ac:dyDescent="0.25">
      <c r="B298" s="59" t="s">
        <v>68</v>
      </c>
      <c r="C298" s="68" t="s">
        <v>182</v>
      </c>
      <c r="D298" s="62">
        <v>4</v>
      </c>
      <c r="E298" s="62">
        <v>1</v>
      </c>
      <c r="F298" s="59" t="s">
        <v>86</v>
      </c>
      <c r="G298" s="59" t="s">
        <v>139</v>
      </c>
      <c r="H298" s="60">
        <v>123000</v>
      </c>
      <c r="I298" s="60">
        <v>269.64</v>
      </c>
      <c r="J298" s="60">
        <v>15.64</v>
      </c>
      <c r="K298" s="60">
        <v>0</v>
      </c>
      <c r="L298" s="60">
        <v>0</v>
      </c>
      <c r="M298" s="60">
        <v>0</v>
      </c>
      <c r="N298" s="60">
        <v>285.27999999999997</v>
      </c>
      <c r="O298" s="75">
        <v>44466</v>
      </c>
      <c r="P298" s="59" t="s">
        <v>132</v>
      </c>
    </row>
    <row r="299" spans="2:16" x14ac:dyDescent="0.25">
      <c r="B299" s="59" t="s">
        <v>68</v>
      </c>
      <c r="C299" s="68" t="s">
        <v>182</v>
      </c>
      <c r="D299" s="62">
        <v>4</v>
      </c>
      <c r="E299" s="62">
        <v>1</v>
      </c>
      <c r="F299" s="59" t="s">
        <v>86</v>
      </c>
      <c r="G299" s="59" t="s">
        <v>139</v>
      </c>
      <c r="H299" s="60">
        <v>123000</v>
      </c>
      <c r="I299" s="60">
        <v>269.64</v>
      </c>
      <c r="J299" s="60">
        <v>15.64</v>
      </c>
      <c r="K299" s="60">
        <v>0</v>
      </c>
      <c r="L299" s="60">
        <v>0</v>
      </c>
      <c r="M299" s="60">
        <v>0</v>
      </c>
      <c r="N299" s="60">
        <v>285.27999999999997</v>
      </c>
      <c r="O299" s="75">
        <v>44494</v>
      </c>
      <c r="P299" s="59" t="s">
        <v>132</v>
      </c>
    </row>
    <row r="300" spans="2:16" x14ac:dyDescent="0.25">
      <c r="B300" s="59" t="s">
        <v>68</v>
      </c>
      <c r="C300" s="68" t="s">
        <v>182</v>
      </c>
      <c r="D300" s="62">
        <v>4</v>
      </c>
      <c r="E300" s="62">
        <v>1</v>
      </c>
      <c r="F300" s="59" t="s">
        <v>86</v>
      </c>
      <c r="G300" s="59" t="s">
        <v>139</v>
      </c>
      <c r="H300" s="60">
        <v>123000</v>
      </c>
      <c r="I300" s="60">
        <v>269.64</v>
      </c>
      <c r="J300" s="60">
        <v>15.64</v>
      </c>
      <c r="K300" s="60">
        <v>0</v>
      </c>
      <c r="L300" s="60">
        <v>0</v>
      </c>
      <c r="M300" s="60">
        <v>0</v>
      </c>
      <c r="N300" s="60">
        <v>285.27999999999997</v>
      </c>
      <c r="O300" s="75">
        <v>44525</v>
      </c>
      <c r="P300" s="59" t="s">
        <v>132</v>
      </c>
    </row>
    <row r="301" spans="2:16" x14ac:dyDescent="0.25">
      <c r="B301" s="59" t="s">
        <v>68</v>
      </c>
      <c r="C301" s="68" t="s">
        <v>182</v>
      </c>
      <c r="D301" s="62">
        <v>4</v>
      </c>
      <c r="E301" s="62">
        <v>1</v>
      </c>
      <c r="F301" s="59" t="s">
        <v>86</v>
      </c>
      <c r="G301" s="59" t="s">
        <v>139</v>
      </c>
      <c r="H301" s="60">
        <v>123000</v>
      </c>
      <c r="I301" s="60">
        <v>269.64</v>
      </c>
      <c r="J301" s="60">
        <v>15.64</v>
      </c>
      <c r="K301" s="60">
        <v>0</v>
      </c>
      <c r="L301" s="60">
        <v>0</v>
      </c>
      <c r="M301" s="60">
        <v>0</v>
      </c>
      <c r="N301" s="60">
        <v>285.27999999999997</v>
      </c>
      <c r="O301" s="75">
        <v>44557</v>
      </c>
      <c r="P301" s="59" t="s">
        <v>132</v>
      </c>
    </row>
    <row r="302" spans="2:16" x14ac:dyDescent="0.25">
      <c r="B302" s="59" t="s">
        <v>68</v>
      </c>
      <c r="C302" s="68" t="s">
        <v>182</v>
      </c>
      <c r="D302" s="62">
        <v>4</v>
      </c>
      <c r="E302" s="62">
        <v>1</v>
      </c>
      <c r="F302" s="59" t="s">
        <v>86</v>
      </c>
      <c r="G302" s="59" t="s">
        <v>139</v>
      </c>
      <c r="H302" s="60">
        <v>123000</v>
      </c>
      <c r="I302" s="60">
        <v>269.64</v>
      </c>
      <c r="J302" s="60">
        <v>15.64</v>
      </c>
      <c r="K302" s="60">
        <v>0</v>
      </c>
      <c r="L302" s="60">
        <v>0</v>
      </c>
      <c r="M302" s="60">
        <v>0</v>
      </c>
      <c r="N302" s="60">
        <v>285.27999999999997</v>
      </c>
      <c r="O302" s="75">
        <v>44586</v>
      </c>
      <c r="P302" s="59" t="s">
        <v>132</v>
      </c>
    </row>
    <row r="303" spans="2:16" x14ac:dyDescent="0.25">
      <c r="B303" s="59" t="s">
        <v>68</v>
      </c>
      <c r="C303" s="68" t="s">
        <v>182</v>
      </c>
      <c r="D303" s="62">
        <v>4</v>
      </c>
      <c r="E303" s="62">
        <v>1</v>
      </c>
      <c r="F303" s="59" t="s">
        <v>86</v>
      </c>
      <c r="G303" s="59" t="s">
        <v>139</v>
      </c>
      <c r="H303" s="60">
        <v>123000</v>
      </c>
      <c r="I303" s="60">
        <v>269.64</v>
      </c>
      <c r="J303" s="60">
        <v>15.64</v>
      </c>
      <c r="K303" s="60">
        <v>0</v>
      </c>
      <c r="L303" s="60">
        <v>0</v>
      </c>
      <c r="M303" s="60">
        <v>0</v>
      </c>
      <c r="N303" s="60">
        <v>285.27999999999997</v>
      </c>
      <c r="O303" s="75">
        <v>44617</v>
      </c>
      <c r="P303" s="59" t="s">
        <v>132</v>
      </c>
    </row>
    <row r="304" spans="2:16" x14ac:dyDescent="0.25">
      <c r="B304" s="59" t="s">
        <v>68</v>
      </c>
      <c r="C304" s="68" t="s">
        <v>182</v>
      </c>
      <c r="D304" s="62">
        <v>4</v>
      </c>
      <c r="E304" s="62">
        <v>1</v>
      </c>
      <c r="F304" s="59" t="s">
        <v>86</v>
      </c>
      <c r="G304" s="59" t="s">
        <v>139</v>
      </c>
      <c r="H304" s="60">
        <v>123000</v>
      </c>
      <c r="I304" s="60">
        <v>269.64</v>
      </c>
      <c r="J304" s="60">
        <v>15.64</v>
      </c>
      <c r="K304" s="60">
        <v>0</v>
      </c>
      <c r="L304" s="60">
        <v>0</v>
      </c>
      <c r="M304" s="60">
        <v>0</v>
      </c>
      <c r="N304" s="60">
        <v>285.27999999999997</v>
      </c>
      <c r="O304" s="75">
        <v>44645</v>
      </c>
      <c r="P304" s="59" t="s">
        <v>132</v>
      </c>
    </row>
    <row r="305" spans="2:16" x14ac:dyDescent="0.25">
      <c r="B305" s="59" t="s">
        <v>68</v>
      </c>
      <c r="C305" s="68" t="s">
        <v>182</v>
      </c>
      <c r="D305" s="62">
        <v>4</v>
      </c>
      <c r="E305" s="62">
        <v>1</v>
      </c>
      <c r="F305" s="59" t="s">
        <v>86</v>
      </c>
      <c r="G305" s="59" t="s">
        <v>139</v>
      </c>
      <c r="H305" s="60">
        <v>123000</v>
      </c>
      <c r="I305" s="60">
        <v>269.64</v>
      </c>
      <c r="J305" s="60">
        <v>15.64</v>
      </c>
      <c r="K305" s="60">
        <v>0</v>
      </c>
      <c r="L305" s="60">
        <v>0</v>
      </c>
      <c r="M305" s="60">
        <v>0</v>
      </c>
      <c r="N305" s="60">
        <v>285.27999999999997</v>
      </c>
      <c r="O305" s="75">
        <v>44676</v>
      </c>
      <c r="P305" s="59" t="s">
        <v>132</v>
      </c>
    </row>
    <row r="306" spans="2:16" x14ac:dyDescent="0.25">
      <c r="B306" s="59" t="s">
        <v>68</v>
      </c>
      <c r="C306" s="68" t="s">
        <v>182</v>
      </c>
      <c r="D306" s="62">
        <v>4</v>
      </c>
      <c r="E306" s="62">
        <v>1</v>
      </c>
      <c r="F306" s="59" t="s">
        <v>86</v>
      </c>
      <c r="G306" s="59" t="s">
        <v>139</v>
      </c>
      <c r="H306" s="60">
        <v>123000</v>
      </c>
      <c r="I306" s="60">
        <v>269.64</v>
      </c>
      <c r="J306" s="60">
        <v>15.64</v>
      </c>
      <c r="K306" s="60">
        <v>0</v>
      </c>
      <c r="L306" s="60">
        <v>0</v>
      </c>
      <c r="M306" s="60">
        <v>0</v>
      </c>
      <c r="N306" s="60">
        <v>285.27999999999997</v>
      </c>
      <c r="O306" s="75">
        <v>44706</v>
      </c>
      <c r="P306" s="59" t="s">
        <v>132</v>
      </c>
    </row>
    <row r="307" spans="2:16" x14ac:dyDescent="0.25">
      <c r="B307" s="59" t="s">
        <v>68</v>
      </c>
      <c r="C307" s="68" t="s">
        <v>182</v>
      </c>
      <c r="D307" s="62">
        <v>4</v>
      </c>
      <c r="E307" s="62">
        <v>1</v>
      </c>
      <c r="F307" s="59" t="s">
        <v>86</v>
      </c>
      <c r="G307" s="59" t="s">
        <v>139</v>
      </c>
      <c r="H307" s="60">
        <v>123000</v>
      </c>
      <c r="I307" s="60">
        <v>269.64</v>
      </c>
      <c r="J307" s="60">
        <v>15.64</v>
      </c>
      <c r="K307" s="60">
        <v>0</v>
      </c>
      <c r="L307" s="60">
        <v>0</v>
      </c>
      <c r="M307" s="60">
        <v>0</v>
      </c>
      <c r="N307" s="60">
        <v>285.27999999999997</v>
      </c>
      <c r="O307" s="75">
        <v>44739</v>
      </c>
      <c r="P307" s="59" t="s">
        <v>132</v>
      </c>
    </row>
    <row r="308" spans="2:16" x14ac:dyDescent="0.25">
      <c r="B308" s="59" t="s">
        <v>68</v>
      </c>
      <c r="C308" s="68" t="s">
        <v>182</v>
      </c>
      <c r="D308" s="62">
        <v>4</v>
      </c>
      <c r="E308" s="62">
        <v>1</v>
      </c>
      <c r="F308" s="59" t="s">
        <v>86</v>
      </c>
      <c r="G308" s="59" t="s">
        <v>139</v>
      </c>
      <c r="H308" s="60">
        <v>123000</v>
      </c>
      <c r="I308" s="60">
        <v>269.64</v>
      </c>
      <c r="J308" s="60">
        <v>15.64</v>
      </c>
      <c r="K308" s="60">
        <v>0</v>
      </c>
      <c r="L308" s="60">
        <v>0</v>
      </c>
      <c r="M308" s="60">
        <v>0</v>
      </c>
      <c r="N308" s="60">
        <v>285.27999999999997</v>
      </c>
      <c r="O308" s="75">
        <v>44767</v>
      </c>
      <c r="P308" s="59" t="s">
        <v>132</v>
      </c>
    </row>
    <row r="309" spans="2:16" x14ac:dyDescent="0.25">
      <c r="B309" s="59" t="s">
        <v>68</v>
      </c>
      <c r="C309" s="68" t="s">
        <v>182</v>
      </c>
      <c r="D309" s="62">
        <v>4</v>
      </c>
      <c r="E309" s="62">
        <v>1</v>
      </c>
      <c r="F309" s="59" t="s">
        <v>86</v>
      </c>
      <c r="G309" s="59" t="s">
        <v>139</v>
      </c>
      <c r="H309" s="60">
        <v>123000</v>
      </c>
      <c r="I309" s="60">
        <v>269.64</v>
      </c>
      <c r="J309" s="60">
        <v>15.64</v>
      </c>
      <c r="K309" s="60">
        <v>0</v>
      </c>
      <c r="L309" s="60">
        <v>0</v>
      </c>
      <c r="M309" s="60">
        <v>0</v>
      </c>
      <c r="N309" s="60">
        <v>285.27999999999997</v>
      </c>
      <c r="O309" s="75">
        <v>44798</v>
      </c>
      <c r="P309" s="59" t="s">
        <v>132</v>
      </c>
    </row>
    <row r="310" spans="2:16" x14ac:dyDescent="0.25">
      <c r="B310" s="59" t="s">
        <v>68</v>
      </c>
      <c r="C310" s="68" t="s">
        <v>182</v>
      </c>
      <c r="D310" s="62">
        <v>4</v>
      </c>
      <c r="E310" s="62">
        <v>1</v>
      </c>
      <c r="F310" s="59" t="s">
        <v>86</v>
      </c>
      <c r="G310" s="59" t="s">
        <v>139</v>
      </c>
      <c r="H310" s="60">
        <v>123000</v>
      </c>
      <c r="I310" s="60">
        <v>269.64</v>
      </c>
      <c r="J310" s="60">
        <v>15.64</v>
      </c>
      <c r="K310" s="60">
        <v>0</v>
      </c>
      <c r="L310" s="60">
        <v>0</v>
      </c>
      <c r="M310" s="60">
        <v>0</v>
      </c>
      <c r="N310" s="60">
        <v>285.27999999999997</v>
      </c>
      <c r="O310" s="75">
        <v>44830</v>
      </c>
      <c r="P310" s="59" t="s">
        <v>132</v>
      </c>
    </row>
    <row r="311" spans="2:16" x14ac:dyDescent="0.25">
      <c r="B311" s="59" t="s">
        <v>68</v>
      </c>
      <c r="C311" s="68" t="s">
        <v>182</v>
      </c>
      <c r="D311" s="62">
        <v>4</v>
      </c>
      <c r="E311" s="62">
        <v>1</v>
      </c>
      <c r="F311" s="59" t="s">
        <v>86</v>
      </c>
      <c r="G311" s="59" t="s">
        <v>139</v>
      </c>
      <c r="H311" s="60">
        <v>123000</v>
      </c>
      <c r="I311" s="60">
        <v>269.64</v>
      </c>
      <c r="J311" s="60">
        <v>15.64</v>
      </c>
      <c r="K311" s="60">
        <v>0</v>
      </c>
      <c r="L311" s="60">
        <v>0</v>
      </c>
      <c r="M311" s="60">
        <v>0</v>
      </c>
      <c r="N311" s="60">
        <v>285.27999999999997</v>
      </c>
      <c r="O311" s="75">
        <v>44859</v>
      </c>
      <c r="P311" s="59" t="s">
        <v>132</v>
      </c>
    </row>
    <row r="312" spans="2:16" x14ac:dyDescent="0.25">
      <c r="B312" s="59" t="s">
        <v>68</v>
      </c>
      <c r="C312" s="68" t="s">
        <v>182</v>
      </c>
      <c r="D312" s="62">
        <v>4</v>
      </c>
      <c r="E312" s="62">
        <v>1</v>
      </c>
      <c r="F312" s="59" t="s">
        <v>86</v>
      </c>
      <c r="G312" s="59" t="s">
        <v>139</v>
      </c>
      <c r="H312" s="60">
        <v>123000</v>
      </c>
      <c r="I312" s="60">
        <v>269.64</v>
      </c>
      <c r="J312" s="60">
        <v>15.64</v>
      </c>
      <c r="K312" s="60">
        <v>0</v>
      </c>
      <c r="L312" s="60">
        <v>0</v>
      </c>
      <c r="M312" s="60">
        <v>0</v>
      </c>
      <c r="N312" s="60">
        <v>285.27999999999997</v>
      </c>
      <c r="O312" s="75">
        <v>44890</v>
      </c>
      <c r="P312" s="59" t="s">
        <v>132</v>
      </c>
    </row>
    <row r="313" spans="2:16" x14ac:dyDescent="0.25">
      <c r="B313" s="59" t="s">
        <v>68</v>
      </c>
      <c r="C313" s="68" t="s">
        <v>182</v>
      </c>
      <c r="D313" s="62">
        <v>4</v>
      </c>
      <c r="E313" s="62">
        <v>1</v>
      </c>
      <c r="F313" s="59" t="s">
        <v>86</v>
      </c>
      <c r="G313" s="59" t="s">
        <v>139</v>
      </c>
      <c r="H313" s="60">
        <v>123000</v>
      </c>
      <c r="I313" s="60">
        <v>269.64</v>
      </c>
      <c r="J313" s="60">
        <v>15.64</v>
      </c>
      <c r="K313" s="60">
        <v>0</v>
      </c>
      <c r="L313" s="60">
        <v>0</v>
      </c>
      <c r="M313" s="60">
        <v>0</v>
      </c>
      <c r="N313" s="60">
        <v>285.27999999999997</v>
      </c>
      <c r="O313" s="75">
        <v>44921</v>
      </c>
      <c r="P313" s="59" t="s">
        <v>132</v>
      </c>
    </row>
    <row r="314" spans="2:16" x14ac:dyDescent="0.25">
      <c r="B314" s="59" t="s">
        <v>68</v>
      </c>
      <c r="C314" s="68" t="s">
        <v>182</v>
      </c>
      <c r="D314" s="62">
        <v>4</v>
      </c>
      <c r="E314" s="62">
        <v>1</v>
      </c>
      <c r="F314" s="59" t="s">
        <v>86</v>
      </c>
      <c r="G314" s="59" t="s">
        <v>139</v>
      </c>
      <c r="H314" s="60">
        <v>123000</v>
      </c>
      <c r="I314" s="60">
        <v>269.64</v>
      </c>
      <c r="J314" s="60">
        <v>15.64</v>
      </c>
      <c r="K314" s="60">
        <v>0</v>
      </c>
      <c r="L314" s="60">
        <v>0</v>
      </c>
      <c r="M314" s="60">
        <v>0</v>
      </c>
      <c r="N314" s="60">
        <v>285.27999999999997</v>
      </c>
      <c r="O314" s="75">
        <v>44951</v>
      </c>
      <c r="P314" s="59" t="s">
        <v>132</v>
      </c>
    </row>
    <row r="315" spans="2:16" x14ac:dyDescent="0.25">
      <c r="B315" s="59" t="s">
        <v>68</v>
      </c>
      <c r="C315" s="68" t="s">
        <v>182</v>
      </c>
      <c r="D315" s="62">
        <v>4</v>
      </c>
      <c r="E315" s="62">
        <v>1</v>
      </c>
      <c r="F315" s="59" t="s">
        <v>86</v>
      </c>
      <c r="G315" s="59" t="s">
        <v>139</v>
      </c>
      <c r="H315" s="60">
        <v>123000</v>
      </c>
      <c r="I315" s="60">
        <v>269.64</v>
      </c>
      <c r="J315" s="60">
        <v>15.64</v>
      </c>
      <c r="K315" s="60">
        <v>0</v>
      </c>
      <c r="L315" s="60">
        <v>0</v>
      </c>
      <c r="M315" s="60">
        <v>0</v>
      </c>
      <c r="N315" s="60">
        <v>285.27999999999997</v>
      </c>
      <c r="O315" s="75">
        <v>44984</v>
      </c>
      <c r="P315" s="59" t="s">
        <v>132</v>
      </c>
    </row>
    <row r="316" spans="2:16" x14ac:dyDescent="0.25">
      <c r="B316" s="59" t="s">
        <v>122</v>
      </c>
      <c r="C316" s="68" t="s">
        <v>184</v>
      </c>
      <c r="D316" s="62">
        <v>1</v>
      </c>
      <c r="E316" s="62">
        <v>204</v>
      </c>
      <c r="F316" s="59" t="s">
        <v>71</v>
      </c>
      <c r="G316" s="59" t="s">
        <v>131</v>
      </c>
      <c r="H316" s="60">
        <v>138500</v>
      </c>
      <c r="I316" s="60">
        <v>11450</v>
      </c>
      <c r="J316" s="60">
        <v>0</v>
      </c>
      <c r="K316" s="60">
        <v>0</v>
      </c>
      <c r="L316" s="60">
        <v>0</v>
      </c>
      <c r="M316" s="60">
        <v>11450</v>
      </c>
      <c r="N316" s="60">
        <v>0</v>
      </c>
      <c r="O316" s="75">
        <v>41764</v>
      </c>
      <c r="P316" s="59" t="s">
        <v>132</v>
      </c>
    </row>
    <row r="317" spans="2:16" x14ac:dyDescent="0.25">
      <c r="B317" s="59" t="s">
        <v>122</v>
      </c>
      <c r="C317" s="68" t="s">
        <v>184</v>
      </c>
      <c r="D317" s="62">
        <v>1</v>
      </c>
      <c r="E317" s="62">
        <v>204</v>
      </c>
      <c r="F317" s="59" t="s">
        <v>86</v>
      </c>
      <c r="G317" s="59" t="s">
        <v>131</v>
      </c>
      <c r="H317" s="60">
        <v>138500</v>
      </c>
      <c r="I317" s="60">
        <v>550</v>
      </c>
      <c r="J317" s="60">
        <v>6.39</v>
      </c>
      <c r="K317" s="60">
        <v>0.56000000000000005</v>
      </c>
      <c r="L317" s="60">
        <v>11.13</v>
      </c>
      <c r="M317" s="60">
        <v>568.08000000000004</v>
      </c>
      <c r="N317" s="60">
        <v>0</v>
      </c>
      <c r="O317" s="75">
        <v>41806</v>
      </c>
      <c r="P317" s="59" t="s">
        <v>132</v>
      </c>
    </row>
    <row r="318" spans="2:16" x14ac:dyDescent="0.25">
      <c r="B318" s="59" t="s">
        <v>122</v>
      </c>
      <c r="C318" s="68" t="s">
        <v>184</v>
      </c>
      <c r="D318" s="62">
        <v>1</v>
      </c>
      <c r="E318" s="62">
        <v>204</v>
      </c>
      <c r="F318" s="59" t="s">
        <v>86</v>
      </c>
      <c r="G318" s="59" t="s">
        <v>131</v>
      </c>
      <c r="H318" s="60">
        <v>138500</v>
      </c>
      <c r="I318" s="60">
        <v>550</v>
      </c>
      <c r="J318" s="60">
        <v>17.8</v>
      </c>
      <c r="K318" s="60">
        <v>0</v>
      </c>
      <c r="L318" s="60">
        <v>0</v>
      </c>
      <c r="M318" s="60">
        <v>567.79999999999995</v>
      </c>
      <c r="N318" s="60">
        <v>0</v>
      </c>
      <c r="O318" s="75">
        <v>41835</v>
      </c>
      <c r="P318" s="59" t="s">
        <v>132</v>
      </c>
    </row>
    <row r="319" spans="2:16" x14ac:dyDescent="0.25">
      <c r="B319" s="59" t="s">
        <v>122</v>
      </c>
      <c r="C319" s="68" t="s">
        <v>184</v>
      </c>
      <c r="D319" s="62">
        <v>1</v>
      </c>
      <c r="E319" s="62">
        <v>204</v>
      </c>
      <c r="F319" s="59" t="s">
        <v>86</v>
      </c>
      <c r="G319" s="59" t="s">
        <v>131</v>
      </c>
      <c r="H319" s="60">
        <v>138500</v>
      </c>
      <c r="I319" s="60">
        <v>550</v>
      </c>
      <c r="J319" s="60">
        <v>17.8</v>
      </c>
      <c r="K319" s="60">
        <v>0</v>
      </c>
      <c r="L319" s="60">
        <v>0</v>
      </c>
      <c r="M319" s="60">
        <v>567.79999999999995</v>
      </c>
      <c r="N319" s="60">
        <v>0</v>
      </c>
      <c r="O319" s="75">
        <v>41866</v>
      </c>
      <c r="P319" s="59" t="s">
        <v>132</v>
      </c>
    </row>
    <row r="320" spans="2:16" x14ac:dyDescent="0.25">
      <c r="B320" s="59" t="s">
        <v>122</v>
      </c>
      <c r="C320" s="68" t="s">
        <v>184</v>
      </c>
      <c r="D320" s="62">
        <v>1</v>
      </c>
      <c r="E320" s="62">
        <v>204</v>
      </c>
      <c r="F320" s="59" t="s">
        <v>86</v>
      </c>
      <c r="G320" s="59" t="s">
        <v>131</v>
      </c>
      <c r="H320" s="60">
        <v>138500</v>
      </c>
      <c r="I320" s="60">
        <v>550</v>
      </c>
      <c r="J320" s="60">
        <v>25.78</v>
      </c>
      <c r="K320" s="60">
        <v>0</v>
      </c>
      <c r="L320" s="60">
        <v>0</v>
      </c>
      <c r="M320" s="60">
        <v>575.78</v>
      </c>
      <c r="N320" s="60">
        <v>0</v>
      </c>
      <c r="O320" s="75">
        <v>41897</v>
      </c>
      <c r="P320" s="59" t="s">
        <v>132</v>
      </c>
    </row>
    <row r="321" spans="2:16" x14ac:dyDescent="0.25">
      <c r="B321" s="59" t="s">
        <v>122</v>
      </c>
      <c r="C321" s="68" t="s">
        <v>184</v>
      </c>
      <c r="D321" s="62">
        <v>1</v>
      </c>
      <c r="E321" s="62">
        <v>204</v>
      </c>
      <c r="F321" s="59" t="s">
        <v>86</v>
      </c>
      <c r="G321" s="59" t="s">
        <v>131</v>
      </c>
      <c r="H321" s="60">
        <v>138500</v>
      </c>
      <c r="I321" s="60">
        <v>550</v>
      </c>
      <c r="J321" s="60">
        <v>26.29</v>
      </c>
      <c r="K321" s="60">
        <v>0</v>
      </c>
      <c r="L321" s="60">
        <v>0</v>
      </c>
      <c r="M321" s="60">
        <v>576.29</v>
      </c>
      <c r="N321" s="60">
        <v>0</v>
      </c>
      <c r="O321" s="75">
        <v>41927</v>
      </c>
      <c r="P321" s="59" t="s">
        <v>132</v>
      </c>
    </row>
    <row r="322" spans="2:16" x14ac:dyDescent="0.25">
      <c r="B322" s="59" t="s">
        <v>122</v>
      </c>
      <c r="C322" s="68" t="s">
        <v>184</v>
      </c>
      <c r="D322" s="62">
        <v>1</v>
      </c>
      <c r="E322" s="62">
        <v>204</v>
      </c>
      <c r="F322" s="59" t="s">
        <v>86</v>
      </c>
      <c r="G322" s="59" t="s">
        <v>131</v>
      </c>
      <c r="H322" s="60">
        <v>138500</v>
      </c>
      <c r="I322" s="60">
        <v>550</v>
      </c>
      <c r="J322" s="60">
        <v>27.16</v>
      </c>
      <c r="K322" s="60">
        <v>0</v>
      </c>
      <c r="L322" s="60">
        <v>0</v>
      </c>
      <c r="M322" s="60">
        <v>577.16</v>
      </c>
      <c r="N322" s="60">
        <v>0</v>
      </c>
      <c r="O322" s="75">
        <v>41960</v>
      </c>
      <c r="P322" s="59" t="s">
        <v>132</v>
      </c>
    </row>
    <row r="323" spans="2:16" x14ac:dyDescent="0.25">
      <c r="B323" s="59" t="s">
        <v>122</v>
      </c>
      <c r="C323" s="68" t="s">
        <v>184</v>
      </c>
      <c r="D323" s="62">
        <v>1</v>
      </c>
      <c r="E323" s="62">
        <v>204</v>
      </c>
      <c r="F323" s="59" t="s">
        <v>133</v>
      </c>
      <c r="G323" s="59" t="s">
        <v>131</v>
      </c>
      <c r="H323" s="60">
        <v>138500</v>
      </c>
      <c r="I323" s="60">
        <v>7625</v>
      </c>
      <c r="J323" s="60">
        <v>376.52</v>
      </c>
      <c r="K323" s="60">
        <v>8</v>
      </c>
      <c r="L323" s="60">
        <v>160.03</v>
      </c>
      <c r="M323" s="60">
        <v>8169.55</v>
      </c>
      <c r="N323" s="60">
        <v>0</v>
      </c>
      <c r="O323" s="75">
        <v>41960</v>
      </c>
      <c r="P323" s="59" t="s">
        <v>132</v>
      </c>
    </row>
    <row r="324" spans="2:16" x14ac:dyDescent="0.25">
      <c r="B324" s="59" t="s">
        <v>122</v>
      </c>
      <c r="C324" s="68" t="s">
        <v>184</v>
      </c>
      <c r="D324" s="62">
        <v>1</v>
      </c>
      <c r="E324" s="62">
        <v>204</v>
      </c>
      <c r="F324" s="59" t="s">
        <v>86</v>
      </c>
      <c r="G324" s="59" t="s">
        <v>131</v>
      </c>
      <c r="H324" s="60">
        <v>138500</v>
      </c>
      <c r="I324" s="60">
        <v>550</v>
      </c>
      <c r="J324" s="60">
        <v>28.14</v>
      </c>
      <c r="K324" s="60">
        <v>0</v>
      </c>
      <c r="L324" s="60">
        <v>0</v>
      </c>
      <c r="M324" s="60">
        <v>578.1</v>
      </c>
      <c r="N324" s="60">
        <v>0</v>
      </c>
      <c r="O324" s="75">
        <v>41988</v>
      </c>
      <c r="P324" s="59" t="s">
        <v>132</v>
      </c>
    </row>
    <row r="325" spans="2:16" x14ac:dyDescent="0.25">
      <c r="B325" s="59" t="s">
        <v>122</v>
      </c>
      <c r="C325" s="68" t="s">
        <v>184</v>
      </c>
      <c r="D325" s="62">
        <v>1</v>
      </c>
      <c r="E325" s="62">
        <v>204</v>
      </c>
      <c r="F325" s="59" t="s">
        <v>86</v>
      </c>
      <c r="G325" s="59" t="s">
        <v>131</v>
      </c>
      <c r="H325" s="60">
        <v>138500</v>
      </c>
      <c r="I325" s="60">
        <v>550</v>
      </c>
      <c r="J325" s="60">
        <v>30.68</v>
      </c>
      <c r="K325" s="60">
        <v>0</v>
      </c>
      <c r="L325" s="60">
        <v>0</v>
      </c>
      <c r="M325" s="60">
        <v>580.67999999999995</v>
      </c>
      <c r="N325" s="60">
        <v>0</v>
      </c>
      <c r="O325" s="75">
        <v>42019</v>
      </c>
      <c r="P325" s="59" t="s">
        <v>132</v>
      </c>
    </row>
    <row r="326" spans="2:16" x14ac:dyDescent="0.25">
      <c r="B326" s="59" t="s">
        <v>122</v>
      </c>
      <c r="C326" s="68" t="s">
        <v>184</v>
      </c>
      <c r="D326" s="62">
        <v>1</v>
      </c>
      <c r="E326" s="62">
        <v>204</v>
      </c>
      <c r="F326" s="59" t="s">
        <v>86</v>
      </c>
      <c r="G326" s="59" t="s">
        <v>131</v>
      </c>
      <c r="H326" s="60">
        <v>138500</v>
      </c>
      <c r="I326" s="60">
        <v>550</v>
      </c>
      <c r="J326" s="60">
        <v>31.15</v>
      </c>
      <c r="K326" s="60">
        <v>0</v>
      </c>
      <c r="L326" s="60">
        <v>0</v>
      </c>
      <c r="M326" s="60">
        <v>581.15</v>
      </c>
      <c r="N326" s="60">
        <v>0</v>
      </c>
      <c r="O326" s="75">
        <v>42051</v>
      </c>
      <c r="P326" s="59" t="s">
        <v>132</v>
      </c>
    </row>
    <row r="327" spans="2:16" x14ac:dyDescent="0.25">
      <c r="B327" s="59" t="s">
        <v>122</v>
      </c>
      <c r="C327" s="68" t="s">
        <v>184</v>
      </c>
      <c r="D327" s="62">
        <v>1</v>
      </c>
      <c r="E327" s="62">
        <v>204</v>
      </c>
      <c r="F327" s="59" t="s">
        <v>86</v>
      </c>
      <c r="G327" s="59" t="s">
        <v>131</v>
      </c>
      <c r="H327" s="60">
        <v>138500</v>
      </c>
      <c r="I327" s="60">
        <v>550</v>
      </c>
      <c r="J327" s="60">
        <v>36.54</v>
      </c>
      <c r="K327" s="60">
        <v>0</v>
      </c>
      <c r="L327" s="60">
        <v>0</v>
      </c>
      <c r="M327" s="60">
        <v>586.54</v>
      </c>
      <c r="N327" s="60">
        <v>0</v>
      </c>
      <c r="O327" s="75">
        <v>42079</v>
      </c>
      <c r="P327" s="59" t="s">
        <v>132</v>
      </c>
    </row>
    <row r="328" spans="2:16" x14ac:dyDescent="0.25">
      <c r="B328" s="59" t="s">
        <v>122</v>
      </c>
      <c r="C328" s="68" t="s">
        <v>184</v>
      </c>
      <c r="D328" s="62">
        <v>1</v>
      </c>
      <c r="E328" s="62">
        <v>204</v>
      </c>
      <c r="F328" s="59" t="s">
        <v>86</v>
      </c>
      <c r="G328" s="59" t="s">
        <v>131</v>
      </c>
      <c r="H328" s="60">
        <v>138500</v>
      </c>
      <c r="I328" s="60">
        <v>550</v>
      </c>
      <c r="J328" s="60">
        <v>38.31</v>
      </c>
      <c r="K328" s="60">
        <v>0</v>
      </c>
      <c r="L328" s="60">
        <v>0</v>
      </c>
      <c r="M328" s="60">
        <v>588.30999999999995</v>
      </c>
      <c r="N328" s="60">
        <v>0</v>
      </c>
      <c r="O328" s="75">
        <v>42109</v>
      </c>
      <c r="P328" s="59" t="s">
        <v>132</v>
      </c>
    </row>
    <row r="329" spans="2:16" x14ac:dyDescent="0.25">
      <c r="B329" s="59" t="s">
        <v>122</v>
      </c>
      <c r="C329" s="68" t="s">
        <v>184</v>
      </c>
      <c r="D329" s="62">
        <v>1</v>
      </c>
      <c r="E329" s="62">
        <v>204</v>
      </c>
      <c r="F329" s="59" t="s">
        <v>86</v>
      </c>
      <c r="G329" s="59" t="s">
        <v>131</v>
      </c>
      <c r="H329" s="60">
        <v>138500</v>
      </c>
      <c r="I329" s="60">
        <v>550</v>
      </c>
      <c r="J329" s="60">
        <v>71.959999999999994</v>
      </c>
      <c r="K329" s="60">
        <v>44.57</v>
      </c>
      <c r="L329" s="60">
        <v>12.44</v>
      </c>
      <c r="M329" s="60">
        <v>678.97</v>
      </c>
      <c r="N329" s="60">
        <v>0</v>
      </c>
      <c r="O329" s="75">
        <v>42139</v>
      </c>
      <c r="P329" s="59" t="s">
        <v>132</v>
      </c>
    </row>
    <row r="330" spans="2:16" x14ac:dyDescent="0.25">
      <c r="B330" s="59" t="s">
        <v>122</v>
      </c>
      <c r="C330" s="68" t="s">
        <v>184</v>
      </c>
      <c r="D330" s="62">
        <v>1</v>
      </c>
      <c r="E330" s="62">
        <v>204</v>
      </c>
      <c r="F330" s="59" t="s">
        <v>86</v>
      </c>
      <c r="G330" s="59" t="s">
        <v>131</v>
      </c>
      <c r="H330" s="60">
        <v>138500</v>
      </c>
      <c r="I330" s="60">
        <v>550</v>
      </c>
      <c r="J330" s="60">
        <v>44.68</v>
      </c>
      <c r="K330" s="60">
        <v>0.2</v>
      </c>
      <c r="L330" s="60">
        <v>11.89</v>
      </c>
      <c r="M330" s="60">
        <v>606.77</v>
      </c>
      <c r="N330" s="60">
        <v>0</v>
      </c>
      <c r="O330" s="75">
        <v>42170</v>
      </c>
      <c r="P330" s="59" t="s">
        <v>132</v>
      </c>
    </row>
    <row r="331" spans="2:16" x14ac:dyDescent="0.25">
      <c r="B331" s="59" t="s">
        <v>122</v>
      </c>
      <c r="C331" s="68" t="s">
        <v>184</v>
      </c>
      <c r="D331" s="62">
        <v>1</v>
      </c>
      <c r="E331" s="62">
        <v>204</v>
      </c>
      <c r="F331" s="59" t="s">
        <v>133</v>
      </c>
      <c r="G331" s="59" t="s">
        <v>131</v>
      </c>
      <c r="H331" s="60">
        <v>138500</v>
      </c>
      <c r="I331" s="60">
        <v>7625</v>
      </c>
      <c r="J331" s="60">
        <v>619.48</v>
      </c>
      <c r="K331" s="60">
        <v>2.75</v>
      </c>
      <c r="L331" s="60">
        <v>164.89</v>
      </c>
      <c r="M331" s="60">
        <v>8412.1200000000008</v>
      </c>
      <c r="N331" s="60">
        <v>0</v>
      </c>
      <c r="O331" s="75">
        <v>42170</v>
      </c>
      <c r="P331" s="59" t="s">
        <v>132</v>
      </c>
    </row>
    <row r="332" spans="2:16" x14ac:dyDescent="0.25">
      <c r="B332" s="59" t="s">
        <v>122</v>
      </c>
      <c r="C332" s="68" t="s">
        <v>184</v>
      </c>
      <c r="D332" s="62">
        <v>1</v>
      </c>
      <c r="E332" s="62">
        <v>204</v>
      </c>
      <c r="F332" s="59" t="s">
        <v>86</v>
      </c>
      <c r="G332" s="59" t="s">
        <v>131</v>
      </c>
      <c r="H332" s="60">
        <v>138500</v>
      </c>
      <c r="I332" s="60">
        <v>550</v>
      </c>
      <c r="J332" s="60">
        <v>50.33</v>
      </c>
      <c r="K332" s="60">
        <v>0</v>
      </c>
      <c r="L332" s="60">
        <v>0</v>
      </c>
      <c r="M332" s="60">
        <v>600.33000000000004</v>
      </c>
      <c r="N332" s="60">
        <v>0</v>
      </c>
      <c r="O332" s="75">
        <v>42200</v>
      </c>
      <c r="P332" s="59" t="s">
        <v>132</v>
      </c>
    </row>
    <row r="333" spans="2:16" x14ac:dyDescent="0.25">
      <c r="B333" s="59" t="s">
        <v>122</v>
      </c>
      <c r="C333" s="68" t="s">
        <v>184</v>
      </c>
      <c r="D333" s="62">
        <v>1</v>
      </c>
      <c r="E333" s="62">
        <v>204</v>
      </c>
      <c r="F333" s="59" t="s">
        <v>86</v>
      </c>
      <c r="G333" s="59" t="s">
        <v>131</v>
      </c>
      <c r="H333" s="60">
        <v>138500</v>
      </c>
      <c r="I333" s="60">
        <v>550</v>
      </c>
      <c r="J333" s="60">
        <v>61.38</v>
      </c>
      <c r="K333" s="60">
        <v>0.61</v>
      </c>
      <c r="L333" s="60">
        <v>12.23</v>
      </c>
      <c r="M333" s="60">
        <v>624.22</v>
      </c>
      <c r="N333" s="60">
        <v>0</v>
      </c>
      <c r="O333" s="75">
        <v>42233</v>
      </c>
      <c r="P333" s="59" t="s">
        <v>132</v>
      </c>
    </row>
    <row r="334" spans="2:16" x14ac:dyDescent="0.25">
      <c r="B334" s="59" t="s">
        <v>122</v>
      </c>
      <c r="C334" s="68" t="s">
        <v>184</v>
      </c>
      <c r="D334" s="62">
        <v>1</v>
      </c>
      <c r="E334" s="62">
        <v>204</v>
      </c>
      <c r="F334" s="59" t="s">
        <v>86</v>
      </c>
      <c r="G334" s="59" t="s">
        <v>131</v>
      </c>
      <c r="H334" s="60">
        <v>138500</v>
      </c>
      <c r="I334" s="60">
        <v>550</v>
      </c>
      <c r="J334" s="60">
        <v>64.739999999999995</v>
      </c>
      <c r="K334" s="60">
        <v>0</v>
      </c>
      <c r="L334" s="60">
        <v>0</v>
      </c>
      <c r="M334" s="60">
        <v>614.74</v>
      </c>
      <c r="N334" s="60">
        <v>0</v>
      </c>
      <c r="O334" s="75">
        <v>42262</v>
      </c>
      <c r="P334" s="59" t="s">
        <v>132</v>
      </c>
    </row>
    <row r="335" spans="2:16" x14ac:dyDescent="0.25">
      <c r="B335" s="59" t="s">
        <v>122</v>
      </c>
      <c r="C335" s="68" t="s">
        <v>184</v>
      </c>
      <c r="D335" s="62">
        <v>1</v>
      </c>
      <c r="E335" s="62">
        <v>204</v>
      </c>
      <c r="F335" s="59" t="s">
        <v>134</v>
      </c>
      <c r="G335" s="59" t="s">
        <v>131</v>
      </c>
      <c r="H335" s="60">
        <v>138500</v>
      </c>
      <c r="I335" s="60">
        <v>103000</v>
      </c>
      <c r="J335" s="60">
        <v>91013.32</v>
      </c>
      <c r="K335" s="60">
        <v>60720.1</v>
      </c>
      <c r="L335" s="60">
        <v>3880.27</v>
      </c>
      <c r="M335" s="60">
        <v>0</v>
      </c>
      <c r="N335" s="60">
        <v>258613.69</v>
      </c>
      <c r="O335" s="75">
        <v>42738</v>
      </c>
      <c r="P335" s="59" t="s">
        <v>132</v>
      </c>
    </row>
    <row r="336" spans="2:16" x14ac:dyDescent="0.25">
      <c r="B336" s="59" t="s">
        <v>148</v>
      </c>
      <c r="C336" s="68" t="s">
        <v>185</v>
      </c>
      <c r="D336" s="62">
        <v>5</v>
      </c>
      <c r="E336" s="62">
        <v>401</v>
      </c>
      <c r="F336" s="59" t="s">
        <v>86</v>
      </c>
      <c r="G336" s="59" t="s">
        <v>149</v>
      </c>
      <c r="H336" s="60">
        <v>134500</v>
      </c>
      <c r="I336" s="60">
        <v>206.81</v>
      </c>
      <c r="J336" s="60">
        <v>2.69</v>
      </c>
      <c r="K336" s="60">
        <v>0</v>
      </c>
      <c r="L336" s="60">
        <v>0</v>
      </c>
      <c r="M336" s="60">
        <v>0</v>
      </c>
      <c r="N336" s="60">
        <v>209.5</v>
      </c>
      <c r="O336" s="75">
        <v>43661</v>
      </c>
      <c r="P336" s="59" t="s">
        <v>132</v>
      </c>
    </row>
    <row r="337" spans="2:16" x14ac:dyDescent="0.25">
      <c r="B337" s="59" t="s">
        <v>148</v>
      </c>
      <c r="C337" s="68" t="s">
        <v>185</v>
      </c>
      <c r="D337" s="62">
        <v>5</v>
      </c>
      <c r="E337" s="62">
        <v>401</v>
      </c>
      <c r="F337" s="59" t="s">
        <v>88</v>
      </c>
      <c r="G337" s="59" t="s">
        <v>149</v>
      </c>
      <c r="H337" s="60">
        <v>134500</v>
      </c>
      <c r="I337" s="60">
        <v>124575</v>
      </c>
      <c r="J337" s="60">
        <v>0</v>
      </c>
      <c r="K337" s="60">
        <v>0</v>
      </c>
      <c r="L337" s="60">
        <v>0</v>
      </c>
      <c r="M337" s="60">
        <v>0</v>
      </c>
      <c r="N337" s="60">
        <v>124575</v>
      </c>
      <c r="O337" s="75">
        <v>43691</v>
      </c>
      <c r="P337" s="59" t="s">
        <v>132</v>
      </c>
    </row>
    <row r="338" spans="2:16" x14ac:dyDescent="0.25">
      <c r="B338" s="59" t="s">
        <v>148</v>
      </c>
      <c r="C338" s="68" t="s">
        <v>185</v>
      </c>
      <c r="D338" s="62">
        <v>5</v>
      </c>
      <c r="E338" s="62">
        <v>401</v>
      </c>
      <c r="F338" s="59" t="s">
        <v>86</v>
      </c>
      <c r="G338" s="59" t="s">
        <v>149</v>
      </c>
      <c r="H338" s="60">
        <v>134500</v>
      </c>
      <c r="I338" s="60">
        <v>206.77</v>
      </c>
      <c r="J338" s="60">
        <v>3.24</v>
      </c>
      <c r="K338" s="60">
        <v>0</v>
      </c>
      <c r="L338" s="60">
        <v>0</v>
      </c>
      <c r="M338" s="60">
        <v>0</v>
      </c>
      <c r="N338" s="60">
        <v>210.01</v>
      </c>
      <c r="O338" s="75">
        <v>43692</v>
      </c>
      <c r="P338" s="59" t="s">
        <v>132</v>
      </c>
    </row>
    <row r="339" spans="2:16" x14ac:dyDescent="0.25">
      <c r="B339" s="59" t="s">
        <v>148</v>
      </c>
      <c r="C339" s="68" t="s">
        <v>185</v>
      </c>
      <c r="D339" s="62">
        <v>5</v>
      </c>
      <c r="E339" s="62">
        <v>401</v>
      </c>
      <c r="F339" s="59" t="s">
        <v>86</v>
      </c>
      <c r="G339" s="59" t="s">
        <v>149</v>
      </c>
      <c r="H339" s="60">
        <v>134500</v>
      </c>
      <c r="I339" s="60">
        <v>206.77</v>
      </c>
      <c r="J339" s="60">
        <v>3.24</v>
      </c>
      <c r="K339" s="60">
        <v>0</v>
      </c>
      <c r="L339" s="60">
        <v>0</v>
      </c>
      <c r="M339" s="60">
        <v>0</v>
      </c>
      <c r="N339" s="60">
        <v>210.01</v>
      </c>
      <c r="O339" s="75">
        <v>43724</v>
      </c>
      <c r="P339" s="59" t="s">
        <v>132</v>
      </c>
    </row>
    <row r="340" spans="2:16" x14ac:dyDescent="0.25">
      <c r="B340" s="59" t="s">
        <v>148</v>
      </c>
      <c r="C340" s="68" t="s">
        <v>185</v>
      </c>
      <c r="D340" s="62">
        <v>5</v>
      </c>
      <c r="E340" s="62">
        <v>401</v>
      </c>
      <c r="F340" s="59" t="s">
        <v>86</v>
      </c>
      <c r="G340" s="59" t="s">
        <v>149</v>
      </c>
      <c r="H340" s="60">
        <v>134500</v>
      </c>
      <c r="I340" s="60">
        <v>206.77</v>
      </c>
      <c r="J340" s="60">
        <v>3.24</v>
      </c>
      <c r="K340" s="60">
        <v>0</v>
      </c>
      <c r="L340" s="60">
        <v>0</v>
      </c>
      <c r="M340" s="60">
        <v>0</v>
      </c>
      <c r="N340" s="60">
        <v>210.01</v>
      </c>
      <c r="O340" s="75">
        <v>43753</v>
      </c>
      <c r="P340" s="59" t="s">
        <v>132</v>
      </c>
    </row>
    <row r="341" spans="2:16" x14ac:dyDescent="0.25">
      <c r="B341" s="59" t="s">
        <v>148</v>
      </c>
      <c r="C341" s="68" t="s">
        <v>185</v>
      </c>
      <c r="D341" s="62">
        <v>5</v>
      </c>
      <c r="E341" s="62">
        <v>401</v>
      </c>
      <c r="F341" s="59" t="s">
        <v>86</v>
      </c>
      <c r="G341" s="59" t="s">
        <v>149</v>
      </c>
      <c r="H341" s="60">
        <v>134500</v>
      </c>
      <c r="I341" s="60">
        <v>206.77</v>
      </c>
      <c r="J341" s="60">
        <v>3.24</v>
      </c>
      <c r="K341" s="60">
        <v>0</v>
      </c>
      <c r="L341" s="60">
        <v>0</v>
      </c>
      <c r="M341" s="60">
        <v>0</v>
      </c>
      <c r="N341" s="60">
        <v>210.01</v>
      </c>
      <c r="O341" s="75">
        <v>43787</v>
      </c>
      <c r="P341" s="59" t="s">
        <v>132</v>
      </c>
    </row>
    <row r="342" spans="2:16" x14ac:dyDescent="0.25">
      <c r="B342" s="59" t="s">
        <v>148</v>
      </c>
      <c r="C342" s="68" t="s">
        <v>185</v>
      </c>
      <c r="D342" s="62">
        <v>5</v>
      </c>
      <c r="E342" s="62">
        <v>401</v>
      </c>
      <c r="F342" s="59" t="s">
        <v>86</v>
      </c>
      <c r="G342" s="59" t="s">
        <v>149</v>
      </c>
      <c r="H342" s="60">
        <v>134500</v>
      </c>
      <c r="I342" s="60">
        <v>206.77</v>
      </c>
      <c r="J342" s="60">
        <v>3.24</v>
      </c>
      <c r="K342" s="60">
        <v>0</v>
      </c>
      <c r="L342" s="60">
        <v>0</v>
      </c>
      <c r="M342" s="60">
        <v>0</v>
      </c>
      <c r="N342" s="60">
        <v>210.01</v>
      </c>
      <c r="O342" s="75">
        <v>43815</v>
      </c>
      <c r="P342" s="59" t="s">
        <v>132</v>
      </c>
    </row>
    <row r="343" spans="2:16" x14ac:dyDescent="0.25">
      <c r="B343" s="59" t="s">
        <v>148</v>
      </c>
      <c r="C343" s="68" t="s">
        <v>185</v>
      </c>
      <c r="D343" s="62">
        <v>5</v>
      </c>
      <c r="E343" s="62">
        <v>401</v>
      </c>
      <c r="F343" s="59" t="s">
        <v>86</v>
      </c>
      <c r="G343" s="59" t="s">
        <v>149</v>
      </c>
      <c r="H343" s="60">
        <v>134500</v>
      </c>
      <c r="I343" s="60">
        <v>206.77</v>
      </c>
      <c r="J343" s="60">
        <v>3.24</v>
      </c>
      <c r="K343" s="60">
        <v>0</v>
      </c>
      <c r="L343" s="60">
        <v>0</v>
      </c>
      <c r="M343" s="60">
        <v>0</v>
      </c>
      <c r="N343" s="60">
        <v>210.01</v>
      </c>
      <c r="O343" s="75">
        <v>43845</v>
      </c>
      <c r="P343" s="59" t="s">
        <v>132</v>
      </c>
    </row>
    <row r="344" spans="2:16" x14ac:dyDescent="0.25">
      <c r="B344" s="59" t="s">
        <v>148</v>
      </c>
      <c r="C344" s="68" t="s">
        <v>185</v>
      </c>
      <c r="D344" s="62">
        <v>5</v>
      </c>
      <c r="E344" s="62">
        <v>401</v>
      </c>
      <c r="F344" s="59" t="s">
        <v>86</v>
      </c>
      <c r="G344" s="59" t="s">
        <v>149</v>
      </c>
      <c r="H344" s="60">
        <v>134500</v>
      </c>
      <c r="I344" s="60">
        <v>206.77</v>
      </c>
      <c r="J344" s="60">
        <v>3.24</v>
      </c>
      <c r="K344" s="60">
        <v>0</v>
      </c>
      <c r="L344" s="60">
        <v>0</v>
      </c>
      <c r="M344" s="60">
        <v>0</v>
      </c>
      <c r="N344" s="60">
        <v>210.01</v>
      </c>
      <c r="O344" s="75">
        <v>43878</v>
      </c>
      <c r="P344" s="59" t="s">
        <v>132</v>
      </c>
    </row>
    <row r="345" spans="2:16" x14ac:dyDescent="0.25">
      <c r="B345" s="59" t="s">
        <v>148</v>
      </c>
      <c r="C345" s="68" t="s">
        <v>185</v>
      </c>
      <c r="D345" s="62">
        <v>5</v>
      </c>
      <c r="E345" s="62">
        <v>401</v>
      </c>
      <c r="F345" s="59" t="s">
        <v>86</v>
      </c>
      <c r="G345" s="59" t="s">
        <v>149</v>
      </c>
      <c r="H345" s="60">
        <v>134500</v>
      </c>
      <c r="I345" s="60">
        <v>206.77</v>
      </c>
      <c r="J345" s="60">
        <v>3.24</v>
      </c>
      <c r="K345" s="60">
        <v>0</v>
      </c>
      <c r="L345" s="60">
        <v>0</v>
      </c>
      <c r="M345" s="60">
        <v>0</v>
      </c>
      <c r="N345" s="60">
        <v>210.01</v>
      </c>
      <c r="O345" s="75">
        <v>43906</v>
      </c>
      <c r="P345" s="59" t="s">
        <v>132</v>
      </c>
    </row>
    <row r="346" spans="2:16" x14ac:dyDescent="0.25">
      <c r="B346" s="59" t="s">
        <v>148</v>
      </c>
      <c r="C346" s="68" t="s">
        <v>185</v>
      </c>
      <c r="D346" s="62">
        <v>5</v>
      </c>
      <c r="E346" s="62">
        <v>401</v>
      </c>
      <c r="F346" s="59" t="s">
        <v>86</v>
      </c>
      <c r="G346" s="59" t="s">
        <v>149</v>
      </c>
      <c r="H346" s="60">
        <v>134500</v>
      </c>
      <c r="I346" s="60">
        <v>206.77</v>
      </c>
      <c r="J346" s="60">
        <v>3.24</v>
      </c>
      <c r="K346" s="60">
        <v>0</v>
      </c>
      <c r="L346" s="60">
        <v>0</v>
      </c>
      <c r="M346" s="60">
        <v>0</v>
      </c>
      <c r="N346" s="60">
        <v>210.01</v>
      </c>
      <c r="O346" s="75">
        <v>43936</v>
      </c>
      <c r="P346" s="59" t="s">
        <v>132</v>
      </c>
    </row>
    <row r="347" spans="2:16" x14ac:dyDescent="0.25">
      <c r="B347" s="59" t="s">
        <v>148</v>
      </c>
      <c r="C347" s="68" t="s">
        <v>185</v>
      </c>
      <c r="D347" s="62">
        <v>5</v>
      </c>
      <c r="E347" s="62">
        <v>401</v>
      </c>
      <c r="F347" s="59" t="s">
        <v>86</v>
      </c>
      <c r="G347" s="59" t="s">
        <v>149</v>
      </c>
      <c r="H347" s="60">
        <v>134500</v>
      </c>
      <c r="I347" s="60">
        <v>206.77</v>
      </c>
      <c r="J347" s="60">
        <v>3.24</v>
      </c>
      <c r="K347" s="60">
        <v>0</v>
      </c>
      <c r="L347" s="60">
        <v>0</v>
      </c>
      <c r="M347" s="60">
        <v>0</v>
      </c>
      <c r="N347" s="60">
        <v>210.01</v>
      </c>
      <c r="O347" s="75">
        <v>43966</v>
      </c>
      <c r="P347" s="59" t="s">
        <v>132</v>
      </c>
    </row>
    <row r="348" spans="2:16" x14ac:dyDescent="0.25">
      <c r="B348" s="59" t="s">
        <v>148</v>
      </c>
      <c r="C348" s="68" t="s">
        <v>185</v>
      </c>
      <c r="D348" s="62">
        <v>5</v>
      </c>
      <c r="E348" s="62">
        <v>401</v>
      </c>
      <c r="F348" s="59" t="s">
        <v>86</v>
      </c>
      <c r="G348" s="59" t="s">
        <v>149</v>
      </c>
      <c r="H348" s="60">
        <v>134500</v>
      </c>
      <c r="I348" s="60">
        <v>206.77</v>
      </c>
      <c r="J348" s="60">
        <v>3.24</v>
      </c>
      <c r="K348" s="60">
        <v>0</v>
      </c>
      <c r="L348" s="60">
        <v>0</v>
      </c>
      <c r="M348" s="60">
        <v>0</v>
      </c>
      <c r="N348" s="60">
        <v>210.01</v>
      </c>
      <c r="O348" s="75">
        <v>43997</v>
      </c>
      <c r="P348" s="59" t="s">
        <v>132</v>
      </c>
    </row>
    <row r="349" spans="2:16" x14ac:dyDescent="0.25">
      <c r="B349" s="59" t="s">
        <v>148</v>
      </c>
      <c r="C349" s="68" t="s">
        <v>185</v>
      </c>
      <c r="D349" s="62">
        <v>5</v>
      </c>
      <c r="E349" s="62">
        <v>401</v>
      </c>
      <c r="F349" s="59" t="s">
        <v>86</v>
      </c>
      <c r="G349" s="59" t="s">
        <v>149</v>
      </c>
      <c r="H349" s="60">
        <v>134500</v>
      </c>
      <c r="I349" s="60">
        <v>206.77</v>
      </c>
      <c r="J349" s="60">
        <v>3.24</v>
      </c>
      <c r="K349" s="60">
        <v>0</v>
      </c>
      <c r="L349" s="60">
        <v>0</v>
      </c>
      <c r="M349" s="60">
        <v>0</v>
      </c>
      <c r="N349" s="60">
        <v>210.01</v>
      </c>
      <c r="O349" s="75">
        <v>44027</v>
      </c>
      <c r="P349" s="59" t="s">
        <v>132</v>
      </c>
    </row>
    <row r="350" spans="2:16" x14ac:dyDescent="0.25">
      <c r="B350" s="59" t="s">
        <v>148</v>
      </c>
      <c r="C350" s="68" t="s">
        <v>185</v>
      </c>
      <c r="D350" s="62">
        <v>5</v>
      </c>
      <c r="E350" s="62">
        <v>401</v>
      </c>
      <c r="F350" s="59" t="s">
        <v>86</v>
      </c>
      <c r="G350" s="59" t="s">
        <v>149</v>
      </c>
      <c r="H350" s="60">
        <v>134500</v>
      </c>
      <c r="I350" s="60">
        <v>206.77</v>
      </c>
      <c r="J350" s="60">
        <v>3.24</v>
      </c>
      <c r="K350" s="60">
        <v>0</v>
      </c>
      <c r="L350" s="60">
        <v>0</v>
      </c>
      <c r="M350" s="60">
        <v>0</v>
      </c>
      <c r="N350" s="60">
        <v>210.01</v>
      </c>
      <c r="O350" s="75">
        <v>44060</v>
      </c>
      <c r="P350" s="59" t="s">
        <v>132</v>
      </c>
    </row>
    <row r="351" spans="2:16" x14ac:dyDescent="0.25">
      <c r="B351" s="59" t="s">
        <v>148</v>
      </c>
      <c r="C351" s="68" t="s">
        <v>185</v>
      </c>
      <c r="D351" s="62">
        <v>5</v>
      </c>
      <c r="E351" s="62">
        <v>401</v>
      </c>
      <c r="F351" s="59" t="s">
        <v>86</v>
      </c>
      <c r="G351" s="59" t="s">
        <v>149</v>
      </c>
      <c r="H351" s="60">
        <v>134500</v>
      </c>
      <c r="I351" s="60">
        <v>206.77</v>
      </c>
      <c r="J351" s="60">
        <v>3.24</v>
      </c>
      <c r="K351" s="60">
        <v>0</v>
      </c>
      <c r="L351" s="60">
        <v>0</v>
      </c>
      <c r="M351" s="60">
        <v>0</v>
      </c>
      <c r="N351" s="60">
        <v>210.01</v>
      </c>
      <c r="O351" s="75">
        <v>44089</v>
      </c>
      <c r="P351" s="59" t="s">
        <v>132</v>
      </c>
    </row>
    <row r="352" spans="2:16" x14ac:dyDescent="0.25">
      <c r="B352" s="59" t="s">
        <v>148</v>
      </c>
      <c r="C352" s="68" t="s">
        <v>185</v>
      </c>
      <c r="D352" s="62">
        <v>5</v>
      </c>
      <c r="E352" s="62">
        <v>401</v>
      </c>
      <c r="F352" s="59" t="s">
        <v>86</v>
      </c>
      <c r="G352" s="59" t="s">
        <v>149</v>
      </c>
      <c r="H352" s="60">
        <v>134500</v>
      </c>
      <c r="I352" s="60">
        <v>206.77</v>
      </c>
      <c r="J352" s="60">
        <v>3.24</v>
      </c>
      <c r="K352" s="60">
        <v>0</v>
      </c>
      <c r="L352" s="60">
        <v>0</v>
      </c>
      <c r="M352" s="60">
        <v>0</v>
      </c>
      <c r="N352" s="60">
        <v>210.01</v>
      </c>
      <c r="O352" s="75">
        <v>44119</v>
      </c>
      <c r="P352" s="59" t="s">
        <v>132</v>
      </c>
    </row>
    <row r="353" spans="2:16" x14ac:dyDescent="0.25">
      <c r="B353" s="59" t="s">
        <v>148</v>
      </c>
      <c r="C353" s="68" t="s">
        <v>185</v>
      </c>
      <c r="D353" s="62">
        <v>5</v>
      </c>
      <c r="E353" s="62">
        <v>401</v>
      </c>
      <c r="F353" s="59" t="s">
        <v>86</v>
      </c>
      <c r="G353" s="59" t="s">
        <v>149</v>
      </c>
      <c r="H353" s="60">
        <v>134500</v>
      </c>
      <c r="I353" s="60">
        <v>206.77</v>
      </c>
      <c r="J353" s="60">
        <v>3.24</v>
      </c>
      <c r="K353" s="60">
        <v>0</v>
      </c>
      <c r="L353" s="60">
        <v>0</v>
      </c>
      <c r="M353" s="60">
        <v>0</v>
      </c>
      <c r="N353" s="60">
        <v>210.01</v>
      </c>
      <c r="O353" s="75">
        <v>44151</v>
      </c>
      <c r="P353" s="59" t="s">
        <v>132</v>
      </c>
    </row>
    <row r="354" spans="2:16" x14ac:dyDescent="0.25">
      <c r="B354" s="59" t="s">
        <v>148</v>
      </c>
      <c r="C354" s="68" t="s">
        <v>185</v>
      </c>
      <c r="D354" s="62">
        <v>5</v>
      </c>
      <c r="E354" s="62">
        <v>401</v>
      </c>
      <c r="F354" s="59" t="s">
        <v>86</v>
      </c>
      <c r="G354" s="59" t="s">
        <v>149</v>
      </c>
      <c r="H354" s="60">
        <v>134500</v>
      </c>
      <c r="I354" s="60">
        <v>206.77</v>
      </c>
      <c r="J354" s="60">
        <v>3.24</v>
      </c>
      <c r="K354" s="60">
        <v>0</v>
      </c>
      <c r="L354" s="60">
        <v>0</v>
      </c>
      <c r="M354" s="60">
        <v>0</v>
      </c>
      <c r="N354" s="60">
        <v>210.01</v>
      </c>
      <c r="O354" s="75">
        <v>44180</v>
      </c>
      <c r="P354" s="59" t="s">
        <v>132</v>
      </c>
    </row>
    <row r="355" spans="2:16" x14ac:dyDescent="0.25">
      <c r="B355" s="59" t="s">
        <v>148</v>
      </c>
      <c r="C355" s="68" t="s">
        <v>185</v>
      </c>
      <c r="D355" s="62">
        <v>5</v>
      </c>
      <c r="E355" s="62">
        <v>401</v>
      </c>
      <c r="F355" s="59" t="s">
        <v>86</v>
      </c>
      <c r="G355" s="59" t="s">
        <v>149</v>
      </c>
      <c r="H355" s="60">
        <v>134500</v>
      </c>
      <c r="I355" s="60">
        <v>206.77</v>
      </c>
      <c r="J355" s="60">
        <v>3.24</v>
      </c>
      <c r="K355" s="60">
        <v>0</v>
      </c>
      <c r="L355" s="60">
        <v>0</v>
      </c>
      <c r="M355" s="60">
        <v>0</v>
      </c>
      <c r="N355" s="60">
        <v>210.01</v>
      </c>
      <c r="O355" s="75">
        <v>44211</v>
      </c>
      <c r="P355" s="59" t="s">
        <v>132</v>
      </c>
    </row>
    <row r="356" spans="2:16" x14ac:dyDescent="0.25">
      <c r="B356" s="59" t="s">
        <v>148</v>
      </c>
      <c r="C356" s="68" t="s">
        <v>185</v>
      </c>
      <c r="D356" s="62">
        <v>5</v>
      </c>
      <c r="E356" s="62">
        <v>401</v>
      </c>
      <c r="F356" s="59" t="s">
        <v>86</v>
      </c>
      <c r="G356" s="59" t="s">
        <v>149</v>
      </c>
      <c r="H356" s="60">
        <v>134500</v>
      </c>
      <c r="I356" s="60">
        <v>206.77</v>
      </c>
      <c r="J356" s="60">
        <v>3.24</v>
      </c>
      <c r="K356" s="60">
        <v>0</v>
      </c>
      <c r="L356" s="60">
        <v>0</v>
      </c>
      <c r="M356" s="60">
        <v>0</v>
      </c>
      <c r="N356" s="60">
        <v>210.01</v>
      </c>
      <c r="O356" s="75">
        <v>44242</v>
      </c>
      <c r="P356" s="59" t="s">
        <v>132</v>
      </c>
    </row>
    <row r="357" spans="2:16" x14ac:dyDescent="0.25">
      <c r="B357" s="59" t="s">
        <v>148</v>
      </c>
      <c r="C357" s="68" t="s">
        <v>185</v>
      </c>
      <c r="D357" s="62">
        <v>5</v>
      </c>
      <c r="E357" s="62">
        <v>401</v>
      </c>
      <c r="F357" s="59" t="s">
        <v>86</v>
      </c>
      <c r="G357" s="59" t="s">
        <v>149</v>
      </c>
      <c r="H357" s="60">
        <v>134500</v>
      </c>
      <c r="I357" s="60">
        <v>206.77</v>
      </c>
      <c r="J357" s="60">
        <v>3.24</v>
      </c>
      <c r="K357" s="60">
        <v>0</v>
      </c>
      <c r="L357" s="60">
        <v>0</v>
      </c>
      <c r="M357" s="60">
        <v>0</v>
      </c>
      <c r="N357" s="60">
        <v>210.01</v>
      </c>
      <c r="O357" s="75">
        <v>44270</v>
      </c>
      <c r="P357" s="59" t="s">
        <v>132</v>
      </c>
    </row>
    <row r="358" spans="2:16" x14ac:dyDescent="0.25">
      <c r="B358" s="59" t="s">
        <v>148</v>
      </c>
      <c r="C358" s="68" t="s">
        <v>185</v>
      </c>
      <c r="D358" s="62">
        <v>5</v>
      </c>
      <c r="E358" s="62">
        <v>401</v>
      </c>
      <c r="F358" s="59" t="s">
        <v>86</v>
      </c>
      <c r="G358" s="59" t="s">
        <v>149</v>
      </c>
      <c r="H358" s="60">
        <v>134500</v>
      </c>
      <c r="I358" s="60">
        <v>206.77</v>
      </c>
      <c r="J358" s="60">
        <v>3.24</v>
      </c>
      <c r="K358" s="60">
        <v>0</v>
      </c>
      <c r="L358" s="60">
        <v>0</v>
      </c>
      <c r="M358" s="60">
        <v>0</v>
      </c>
      <c r="N358" s="60">
        <v>210.01</v>
      </c>
      <c r="O358" s="75">
        <v>44301</v>
      </c>
      <c r="P358" s="59" t="s">
        <v>132</v>
      </c>
    </row>
    <row r="359" spans="2:16" x14ac:dyDescent="0.25">
      <c r="B359" s="59" t="s">
        <v>148</v>
      </c>
      <c r="C359" s="68" t="s">
        <v>185</v>
      </c>
      <c r="D359" s="62">
        <v>5</v>
      </c>
      <c r="E359" s="62">
        <v>401</v>
      </c>
      <c r="F359" s="59" t="s">
        <v>86</v>
      </c>
      <c r="G359" s="59" t="s">
        <v>149</v>
      </c>
      <c r="H359" s="60">
        <v>134500</v>
      </c>
      <c r="I359" s="60">
        <v>206.77</v>
      </c>
      <c r="J359" s="60">
        <v>3.24</v>
      </c>
      <c r="K359" s="60">
        <v>0</v>
      </c>
      <c r="L359" s="60">
        <v>0</v>
      </c>
      <c r="M359" s="60">
        <v>0</v>
      </c>
      <c r="N359" s="60">
        <v>210.01</v>
      </c>
      <c r="O359" s="75">
        <v>44333</v>
      </c>
      <c r="P359" s="59" t="s">
        <v>132</v>
      </c>
    </row>
    <row r="360" spans="2:16" x14ac:dyDescent="0.25">
      <c r="B360" s="59" t="s">
        <v>148</v>
      </c>
      <c r="C360" s="68" t="s">
        <v>185</v>
      </c>
      <c r="D360" s="62">
        <v>5</v>
      </c>
      <c r="E360" s="62">
        <v>401</v>
      </c>
      <c r="F360" s="59" t="s">
        <v>86</v>
      </c>
      <c r="G360" s="59" t="s">
        <v>149</v>
      </c>
      <c r="H360" s="60">
        <v>134500</v>
      </c>
      <c r="I360" s="60">
        <v>206.77</v>
      </c>
      <c r="J360" s="60">
        <v>3.24</v>
      </c>
      <c r="K360" s="60">
        <v>0</v>
      </c>
      <c r="L360" s="60">
        <v>0</v>
      </c>
      <c r="M360" s="60">
        <v>0</v>
      </c>
      <c r="N360" s="60">
        <v>210.01</v>
      </c>
      <c r="O360" s="75">
        <v>44362</v>
      </c>
      <c r="P360" s="59" t="s">
        <v>132</v>
      </c>
    </row>
    <row r="361" spans="2:16" x14ac:dyDescent="0.25">
      <c r="B361" s="59" t="s">
        <v>148</v>
      </c>
      <c r="C361" s="68" t="s">
        <v>185</v>
      </c>
      <c r="D361" s="62">
        <v>5</v>
      </c>
      <c r="E361" s="62">
        <v>401</v>
      </c>
      <c r="F361" s="59" t="s">
        <v>86</v>
      </c>
      <c r="G361" s="59" t="s">
        <v>149</v>
      </c>
      <c r="H361" s="60">
        <v>134500</v>
      </c>
      <c r="I361" s="60">
        <v>206.77</v>
      </c>
      <c r="J361" s="60">
        <v>3.24</v>
      </c>
      <c r="K361" s="60">
        <v>0</v>
      </c>
      <c r="L361" s="60">
        <v>0</v>
      </c>
      <c r="M361" s="60">
        <v>0</v>
      </c>
      <c r="N361" s="60">
        <v>210.01</v>
      </c>
      <c r="O361" s="75">
        <v>44392</v>
      </c>
      <c r="P361" s="59" t="s">
        <v>132</v>
      </c>
    </row>
    <row r="362" spans="2:16" x14ac:dyDescent="0.25">
      <c r="B362" s="59" t="s">
        <v>148</v>
      </c>
      <c r="C362" s="68" t="s">
        <v>185</v>
      </c>
      <c r="D362" s="62">
        <v>5</v>
      </c>
      <c r="E362" s="62">
        <v>401</v>
      </c>
      <c r="F362" s="59" t="s">
        <v>86</v>
      </c>
      <c r="G362" s="59" t="s">
        <v>149</v>
      </c>
      <c r="H362" s="60">
        <v>134500</v>
      </c>
      <c r="I362" s="60">
        <v>206.77</v>
      </c>
      <c r="J362" s="60">
        <v>3.24</v>
      </c>
      <c r="K362" s="60">
        <v>0</v>
      </c>
      <c r="L362" s="60">
        <v>0</v>
      </c>
      <c r="M362" s="60">
        <v>0</v>
      </c>
      <c r="N362" s="60">
        <v>210.01</v>
      </c>
      <c r="O362" s="75">
        <v>44424</v>
      </c>
      <c r="P362" s="59" t="s">
        <v>132</v>
      </c>
    </row>
    <row r="363" spans="2:16" x14ac:dyDescent="0.25">
      <c r="B363" s="59" t="s">
        <v>148</v>
      </c>
      <c r="C363" s="68" t="s">
        <v>185</v>
      </c>
      <c r="D363" s="62">
        <v>5</v>
      </c>
      <c r="E363" s="62">
        <v>401</v>
      </c>
      <c r="F363" s="59" t="s">
        <v>86</v>
      </c>
      <c r="G363" s="59" t="s">
        <v>149</v>
      </c>
      <c r="H363" s="60">
        <v>134500</v>
      </c>
      <c r="I363" s="60">
        <v>206.77</v>
      </c>
      <c r="J363" s="60">
        <v>3.24</v>
      </c>
      <c r="K363" s="60">
        <v>0</v>
      </c>
      <c r="L363" s="60">
        <v>0</v>
      </c>
      <c r="M363" s="60">
        <v>0</v>
      </c>
      <c r="N363" s="60">
        <v>210.01</v>
      </c>
      <c r="O363" s="75">
        <v>44454</v>
      </c>
      <c r="P363" s="59" t="s">
        <v>132</v>
      </c>
    </row>
    <row r="364" spans="2:16" x14ac:dyDescent="0.25">
      <c r="B364" s="59" t="s">
        <v>148</v>
      </c>
      <c r="C364" s="68" t="s">
        <v>185</v>
      </c>
      <c r="D364" s="62">
        <v>5</v>
      </c>
      <c r="E364" s="62">
        <v>401</v>
      </c>
      <c r="F364" s="59" t="s">
        <v>86</v>
      </c>
      <c r="G364" s="59" t="s">
        <v>149</v>
      </c>
      <c r="H364" s="60">
        <v>134500</v>
      </c>
      <c r="I364" s="60">
        <v>206.77</v>
      </c>
      <c r="J364" s="60">
        <v>3.24</v>
      </c>
      <c r="K364" s="60">
        <v>0</v>
      </c>
      <c r="L364" s="60">
        <v>0</v>
      </c>
      <c r="M364" s="60">
        <v>0</v>
      </c>
      <c r="N364" s="60">
        <v>210.01</v>
      </c>
      <c r="O364" s="75">
        <v>44484</v>
      </c>
      <c r="P364" s="59" t="s">
        <v>132</v>
      </c>
    </row>
    <row r="365" spans="2:16" x14ac:dyDescent="0.25">
      <c r="B365" s="59" t="s">
        <v>148</v>
      </c>
      <c r="C365" s="68" t="s">
        <v>185</v>
      </c>
      <c r="D365" s="62">
        <v>5</v>
      </c>
      <c r="E365" s="62">
        <v>401</v>
      </c>
      <c r="F365" s="59" t="s">
        <v>86</v>
      </c>
      <c r="G365" s="59" t="s">
        <v>149</v>
      </c>
      <c r="H365" s="60">
        <v>134500</v>
      </c>
      <c r="I365" s="60">
        <v>206.77</v>
      </c>
      <c r="J365" s="60">
        <v>3.24</v>
      </c>
      <c r="K365" s="60">
        <v>0</v>
      </c>
      <c r="L365" s="60">
        <v>0</v>
      </c>
      <c r="M365" s="60">
        <v>0</v>
      </c>
      <c r="N365" s="60">
        <v>210.01</v>
      </c>
      <c r="O365" s="75">
        <v>44516</v>
      </c>
      <c r="P365" s="59" t="s">
        <v>132</v>
      </c>
    </row>
    <row r="366" spans="2:16" x14ac:dyDescent="0.25">
      <c r="B366" s="59" t="s">
        <v>148</v>
      </c>
      <c r="C366" s="68" t="s">
        <v>185</v>
      </c>
      <c r="D366" s="62">
        <v>5</v>
      </c>
      <c r="E366" s="62">
        <v>401</v>
      </c>
      <c r="F366" s="59" t="s">
        <v>86</v>
      </c>
      <c r="G366" s="59" t="s">
        <v>149</v>
      </c>
      <c r="H366" s="60">
        <v>134500</v>
      </c>
      <c r="I366" s="60">
        <v>206.77</v>
      </c>
      <c r="J366" s="60">
        <v>3.24</v>
      </c>
      <c r="K366" s="60">
        <v>0</v>
      </c>
      <c r="L366" s="60">
        <v>0</v>
      </c>
      <c r="M366" s="60">
        <v>0</v>
      </c>
      <c r="N366" s="60">
        <v>210.01</v>
      </c>
      <c r="O366" s="75">
        <v>44545</v>
      </c>
      <c r="P366" s="59" t="s">
        <v>132</v>
      </c>
    </row>
    <row r="367" spans="2:16" x14ac:dyDescent="0.25">
      <c r="B367" s="59" t="s">
        <v>148</v>
      </c>
      <c r="C367" s="68" t="s">
        <v>185</v>
      </c>
      <c r="D367" s="62">
        <v>5</v>
      </c>
      <c r="E367" s="62">
        <v>401</v>
      </c>
      <c r="F367" s="59" t="s">
        <v>86</v>
      </c>
      <c r="G367" s="59" t="s">
        <v>149</v>
      </c>
      <c r="H367" s="60">
        <v>134500</v>
      </c>
      <c r="I367" s="60">
        <v>206.77</v>
      </c>
      <c r="J367" s="60">
        <v>3.24</v>
      </c>
      <c r="K367" s="60">
        <v>0</v>
      </c>
      <c r="L367" s="60">
        <v>0</v>
      </c>
      <c r="M367" s="60">
        <v>0</v>
      </c>
      <c r="N367" s="60">
        <v>210.01</v>
      </c>
      <c r="O367" s="75">
        <v>44578</v>
      </c>
      <c r="P367" s="59" t="s">
        <v>132</v>
      </c>
    </row>
    <row r="368" spans="2:16" x14ac:dyDescent="0.25">
      <c r="B368" s="59" t="s">
        <v>148</v>
      </c>
      <c r="C368" s="68" t="s">
        <v>185</v>
      </c>
      <c r="D368" s="62">
        <v>5</v>
      </c>
      <c r="E368" s="62">
        <v>401</v>
      </c>
      <c r="F368" s="59" t="s">
        <v>86</v>
      </c>
      <c r="G368" s="59" t="s">
        <v>149</v>
      </c>
      <c r="H368" s="60">
        <v>134500</v>
      </c>
      <c r="I368" s="60">
        <v>206.77</v>
      </c>
      <c r="J368" s="60">
        <v>3.24</v>
      </c>
      <c r="K368" s="60">
        <v>0</v>
      </c>
      <c r="L368" s="60">
        <v>0</v>
      </c>
      <c r="M368" s="60">
        <v>0</v>
      </c>
      <c r="N368" s="60">
        <v>210.01</v>
      </c>
      <c r="O368" s="75">
        <v>44607</v>
      </c>
      <c r="P368" s="59" t="s">
        <v>132</v>
      </c>
    </row>
    <row r="369" spans="2:16" x14ac:dyDescent="0.25">
      <c r="B369" s="59" t="s">
        <v>148</v>
      </c>
      <c r="C369" s="68" t="s">
        <v>185</v>
      </c>
      <c r="D369" s="62">
        <v>5</v>
      </c>
      <c r="E369" s="62">
        <v>401</v>
      </c>
      <c r="F369" s="59" t="s">
        <v>86</v>
      </c>
      <c r="G369" s="59" t="s">
        <v>149</v>
      </c>
      <c r="H369" s="60">
        <v>134500</v>
      </c>
      <c r="I369" s="60">
        <v>206.77</v>
      </c>
      <c r="J369" s="60">
        <v>3.24</v>
      </c>
      <c r="K369" s="60">
        <v>0</v>
      </c>
      <c r="L369" s="60">
        <v>0</v>
      </c>
      <c r="M369" s="60">
        <v>0</v>
      </c>
      <c r="N369" s="60">
        <v>210.01</v>
      </c>
      <c r="O369" s="75">
        <v>44635</v>
      </c>
      <c r="P369" s="59" t="s">
        <v>132</v>
      </c>
    </row>
    <row r="370" spans="2:16" x14ac:dyDescent="0.25">
      <c r="B370" s="59" t="s">
        <v>148</v>
      </c>
      <c r="C370" s="68" t="s">
        <v>185</v>
      </c>
      <c r="D370" s="62">
        <v>5</v>
      </c>
      <c r="E370" s="62">
        <v>401</v>
      </c>
      <c r="F370" s="59" t="s">
        <v>86</v>
      </c>
      <c r="G370" s="59" t="s">
        <v>149</v>
      </c>
      <c r="H370" s="60">
        <v>134500</v>
      </c>
      <c r="I370" s="60">
        <v>206.77</v>
      </c>
      <c r="J370" s="60">
        <v>3.24</v>
      </c>
      <c r="K370" s="60">
        <v>0</v>
      </c>
      <c r="L370" s="60">
        <v>0</v>
      </c>
      <c r="M370" s="60">
        <v>0</v>
      </c>
      <c r="N370" s="60">
        <v>210.01</v>
      </c>
      <c r="O370" s="75">
        <v>44666</v>
      </c>
      <c r="P370" s="59" t="s">
        <v>132</v>
      </c>
    </row>
    <row r="371" spans="2:16" x14ac:dyDescent="0.25">
      <c r="B371" s="59" t="s">
        <v>148</v>
      </c>
      <c r="C371" s="68" t="s">
        <v>185</v>
      </c>
      <c r="D371" s="62">
        <v>5</v>
      </c>
      <c r="E371" s="62">
        <v>401</v>
      </c>
      <c r="F371" s="59" t="s">
        <v>86</v>
      </c>
      <c r="G371" s="59" t="s">
        <v>149</v>
      </c>
      <c r="H371" s="60">
        <v>134500</v>
      </c>
      <c r="I371" s="60">
        <v>206.77</v>
      </c>
      <c r="J371" s="60">
        <v>3.24</v>
      </c>
      <c r="K371" s="60">
        <v>0</v>
      </c>
      <c r="L371" s="60">
        <v>0</v>
      </c>
      <c r="M371" s="60">
        <v>0</v>
      </c>
      <c r="N371" s="60">
        <v>210.01</v>
      </c>
      <c r="O371" s="75">
        <v>44697</v>
      </c>
      <c r="P371" s="59" t="s">
        <v>132</v>
      </c>
    </row>
    <row r="372" spans="2:16" x14ac:dyDescent="0.25">
      <c r="B372" s="59" t="s">
        <v>148</v>
      </c>
      <c r="C372" s="68" t="s">
        <v>185</v>
      </c>
      <c r="D372" s="62">
        <v>5</v>
      </c>
      <c r="E372" s="62">
        <v>401</v>
      </c>
      <c r="F372" s="59" t="s">
        <v>86</v>
      </c>
      <c r="G372" s="59" t="s">
        <v>149</v>
      </c>
      <c r="H372" s="60">
        <v>134500</v>
      </c>
      <c r="I372" s="60">
        <v>206.77</v>
      </c>
      <c r="J372" s="60">
        <v>3.24</v>
      </c>
      <c r="K372" s="60">
        <v>0</v>
      </c>
      <c r="L372" s="60">
        <v>0</v>
      </c>
      <c r="M372" s="60">
        <v>0</v>
      </c>
      <c r="N372" s="60">
        <v>210.01</v>
      </c>
      <c r="O372" s="75">
        <v>44727</v>
      </c>
      <c r="P372" s="59" t="s">
        <v>132</v>
      </c>
    </row>
    <row r="373" spans="2:16" x14ac:dyDescent="0.25">
      <c r="B373" s="59" t="s">
        <v>148</v>
      </c>
      <c r="C373" s="68" t="s">
        <v>185</v>
      </c>
      <c r="D373" s="62">
        <v>5</v>
      </c>
      <c r="E373" s="62">
        <v>401</v>
      </c>
      <c r="F373" s="59" t="s">
        <v>86</v>
      </c>
      <c r="G373" s="59" t="s">
        <v>149</v>
      </c>
      <c r="H373" s="60">
        <v>134500</v>
      </c>
      <c r="I373" s="60">
        <v>206.77</v>
      </c>
      <c r="J373" s="60">
        <v>3.24</v>
      </c>
      <c r="K373" s="60">
        <v>0</v>
      </c>
      <c r="L373" s="60">
        <v>0</v>
      </c>
      <c r="M373" s="60">
        <v>0</v>
      </c>
      <c r="N373" s="60">
        <v>210.01</v>
      </c>
      <c r="O373" s="75">
        <v>44757</v>
      </c>
      <c r="P373" s="59" t="s">
        <v>132</v>
      </c>
    </row>
    <row r="374" spans="2:16" x14ac:dyDescent="0.25">
      <c r="B374" s="59" t="s">
        <v>148</v>
      </c>
      <c r="C374" s="68" t="s">
        <v>185</v>
      </c>
      <c r="D374" s="62">
        <v>5</v>
      </c>
      <c r="E374" s="62">
        <v>401</v>
      </c>
      <c r="F374" s="59" t="s">
        <v>86</v>
      </c>
      <c r="G374" s="59" t="s">
        <v>149</v>
      </c>
      <c r="H374" s="60">
        <v>134500</v>
      </c>
      <c r="I374" s="60">
        <v>206.77</v>
      </c>
      <c r="J374" s="60">
        <v>3.24</v>
      </c>
      <c r="K374" s="60">
        <v>0</v>
      </c>
      <c r="L374" s="60">
        <v>0</v>
      </c>
      <c r="M374" s="60">
        <v>0</v>
      </c>
      <c r="N374" s="60">
        <v>210.01</v>
      </c>
      <c r="O374" s="75">
        <v>44788</v>
      </c>
      <c r="P374" s="59" t="s">
        <v>132</v>
      </c>
    </row>
    <row r="375" spans="2:16" x14ac:dyDescent="0.25">
      <c r="B375" s="59" t="s">
        <v>148</v>
      </c>
      <c r="C375" s="68" t="s">
        <v>185</v>
      </c>
      <c r="D375" s="62">
        <v>5</v>
      </c>
      <c r="E375" s="62">
        <v>401</v>
      </c>
      <c r="F375" s="59" t="s">
        <v>86</v>
      </c>
      <c r="G375" s="59" t="s">
        <v>149</v>
      </c>
      <c r="H375" s="60">
        <v>134500</v>
      </c>
      <c r="I375" s="60">
        <v>206.77</v>
      </c>
      <c r="J375" s="60">
        <v>3.24</v>
      </c>
      <c r="K375" s="60">
        <v>0</v>
      </c>
      <c r="L375" s="60">
        <v>0</v>
      </c>
      <c r="M375" s="60">
        <v>0</v>
      </c>
      <c r="N375" s="60">
        <v>210.01</v>
      </c>
      <c r="O375" s="75">
        <v>44819</v>
      </c>
      <c r="P375" s="59" t="s">
        <v>132</v>
      </c>
    </row>
    <row r="376" spans="2:16" x14ac:dyDescent="0.25">
      <c r="B376" s="59" t="s">
        <v>148</v>
      </c>
      <c r="C376" s="68" t="s">
        <v>185</v>
      </c>
      <c r="D376" s="62">
        <v>5</v>
      </c>
      <c r="E376" s="62">
        <v>401</v>
      </c>
      <c r="F376" s="59" t="s">
        <v>86</v>
      </c>
      <c r="G376" s="59" t="s">
        <v>149</v>
      </c>
      <c r="H376" s="60">
        <v>134500</v>
      </c>
      <c r="I376" s="60">
        <v>206.77</v>
      </c>
      <c r="J376" s="60">
        <v>3.24</v>
      </c>
      <c r="K376" s="60">
        <v>0</v>
      </c>
      <c r="L376" s="60">
        <v>0</v>
      </c>
      <c r="M376" s="60">
        <v>0</v>
      </c>
      <c r="N376" s="60">
        <v>210.01</v>
      </c>
      <c r="O376" s="75">
        <v>44851</v>
      </c>
      <c r="P376" s="59" t="s">
        <v>132</v>
      </c>
    </row>
    <row r="377" spans="2:16" x14ac:dyDescent="0.25">
      <c r="B377" s="59" t="s">
        <v>148</v>
      </c>
      <c r="C377" s="68" t="s">
        <v>185</v>
      </c>
      <c r="D377" s="62">
        <v>5</v>
      </c>
      <c r="E377" s="62">
        <v>401</v>
      </c>
      <c r="F377" s="59" t="s">
        <v>86</v>
      </c>
      <c r="G377" s="59" t="s">
        <v>149</v>
      </c>
      <c r="H377" s="60">
        <v>134500</v>
      </c>
      <c r="I377" s="60">
        <v>206.77</v>
      </c>
      <c r="J377" s="60">
        <v>3.24</v>
      </c>
      <c r="K377" s="60">
        <v>0</v>
      </c>
      <c r="L377" s="60">
        <v>0</v>
      </c>
      <c r="M377" s="60">
        <v>0</v>
      </c>
      <c r="N377" s="60">
        <v>210.01</v>
      </c>
      <c r="O377" s="75">
        <v>44881</v>
      </c>
      <c r="P377" s="59" t="s">
        <v>132</v>
      </c>
    </row>
    <row r="378" spans="2:16" x14ac:dyDescent="0.25">
      <c r="B378" s="59" t="s">
        <v>148</v>
      </c>
      <c r="C378" s="68" t="s">
        <v>185</v>
      </c>
      <c r="D378" s="62">
        <v>5</v>
      </c>
      <c r="E378" s="62">
        <v>401</v>
      </c>
      <c r="F378" s="59" t="s">
        <v>86</v>
      </c>
      <c r="G378" s="59" t="s">
        <v>149</v>
      </c>
      <c r="H378" s="60">
        <v>134500</v>
      </c>
      <c r="I378" s="60">
        <v>206.77</v>
      </c>
      <c r="J378" s="60">
        <v>3.24</v>
      </c>
      <c r="K378" s="60">
        <v>0</v>
      </c>
      <c r="L378" s="60">
        <v>0</v>
      </c>
      <c r="M378" s="60">
        <v>0</v>
      </c>
      <c r="N378" s="60">
        <v>210.01</v>
      </c>
      <c r="O378" s="75">
        <v>44910</v>
      </c>
      <c r="P378" s="59" t="s">
        <v>132</v>
      </c>
    </row>
    <row r="379" spans="2:16" x14ac:dyDescent="0.25">
      <c r="B379" s="59" t="s">
        <v>148</v>
      </c>
      <c r="C379" s="68" t="s">
        <v>185</v>
      </c>
      <c r="D379" s="62">
        <v>5</v>
      </c>
      <c r="E379" s="62">
        <v>401</v>
      </c>
      <c r="F379" s="59" t="s">
        <v>86</v>
      </c>
      <c r="G379" s="59" t="s">
        <v>149</v>
      </c>
      <c r="H379" s="60">
        <v>134500</v>
      </c>
      <c r="I379" s="60">
        <v>206.77</v>
      </c>
      <c r="J379" s="60">
        <v>3.24</v>
      </c>
      <c r="K379" s="60">
        <v>0</v>
      </c>
      <c r="L379" s="60">
        <v>0</v>
      </c>
      <c r="M379" s="60">
        <v>0</v>
      </c>
      <c r="N379" s="60">
        <v>210.01</v>
      </c>
      <c r="O379" s="75">
        <v>44942</v>
      </c>
      <c r="P379" s="59" t="s">
        <v>132</v>
      </c>
    </row>
    <row r="380" spans="2:16" x14ac:dyDescent="0.25">
      <c r="B380" s="59" t="s">
        <v>148</v>
      </c>
      <c r="C380" s="68" t="s">
        <v>185</v>
      </c>
      <c r="D380" s="62">
        <v>5</v>
      </c>
      <c r="E380" s="62">
        <v>401</v>
      </c>
      <c r="F380" s="59" t="s">
        <v>86</v>
      </c>
      <c r="G380" s="59" t="s">
        <v>149</v>
      </c>
      <c r="H380" s="60">
        <v>134500</v>
      </c>
      <c r="I380" s="60">
        <v>206.77</v>
      </c>
      <c r="J380" s="60">
        <v>3.24</v>
      </c>
      <c r="K380" s="60">
        <v>0</v>
      </c>
      <c r="L380" s="60">
        <v>0</v>
      </c>
      <c r="M380" s="60">
        <v>0</v>
      </c>
      <c r="N380" s="60">
        <v>210.01</v>
      </c>
      <c r="O380" s="75">
        <v>44972</v>
      </c>
      <c r="P380" s="59" t="s">
        <v>132</v>
      </c>
    </row>
    <row r="381" spans="2:16" x14ac:dyDescent="0.25">
      <c r="B381" s="59" t="s">
        <v>148</v>
      </c>
      <c r="C381" s="68" t="s">
        <v>185</v>
      </c>
      <c r="D381" s="62">
        <v>5</v>
      </c>
      <c r="E381" s="62">
        <v>401</v>
      </c>
      <c r="F381" s="59" t="s">
        <v>86</v>
      </c>
      <c r="G381" s="59" t="s">
        <v>149</v>
      </c>
      <c r="H381" s="60">
        <v>134500</v>
      </c>
      <c r="I381" s="60">
        <v>206.77</v>
      </c>
      <c r="J381" s="60">
        <v>3.24</v>
      </c>
      <c r="K381" s="60">
        <v>0</v>
      </c>
      <c r="L381" s="60">
        <v>0</v>
      </c>
      <c r="M381" s="60">
        <v>0</v>
      </c>
      <c r="N381" s="60">
        <v>210.01</v>
      </c>
      <c r="O381" s="75">
        <v>45000</v>
      </c>
      <c r="P381" s="59" t="s">
        <v>132</v>
      </c>
    </row>
    <row r="382" spans="2:16" x14ac:dyDescent="0.25">
      <c r="B382" s="59" t="s">
        <v>148</v>
      </c>
      <c r="C382" s="68" t="s">
        <v>185</v>
      </c>
      <c r="D382" s="62">
        <v>5</v>
      </c>
      <c r="E382" s="62">
        <v>401</v>
      </c>
      <c r="F382" s="59" t="s">
        <v>86</v>
      </c>
      <c r="G382" s="59" t="s">
        <v>149</v>
      </c>
      <c r="H382" s="60">
        <v>134500</v>
      </c>
      <c r="I382" s="60">
        <v>206.77</v>
      </c>
      <c r="J382" s="60">
        <v>3.24</v>
      </c>
      <c r="K382" s="60">
        <v>0</v>
      </c>
      <c r="L382" s="60">
        <v>0</v>
      </c>
      <c r="M382" s="60">
        <v>0</v>
      </c>
      <c r="N382" s="60">
        <v>210.01</v>
      </c>
      <c r="O382" s="75">
        <v>45033</v>
      </c>
      <c r="P382" s="59" t="s">
        <v>132</v>
      </c>
    </row>
    <row r="383" spans="2:16" x14ac:dyDescent="0.25">
      <c r="B383" s="59" t="s">
        <v>148</v>
      </c>
      <c r="C383" s="68" t="s">
        <v>185</v>
      </c>
      <c r="D383" s="62">
        <v>5</v>
      </c>
      <c r="E383" s="62">
        <v>401</v>
      </c>
      <c r="F383" s="59" t="s">
        <v>86</v>
      </c>
      <c r="G383" s="59" t="s">
        <v>149</v>
      </c>
      <c r="H383" s="60">
        <v>134500</v>
      </c>
      <c r="I383" s="60">
        <v>206.77</v>
      </c>
      <c r="J383" s="60">
        <v>3.24</v>
      </c>
      <c r="K383" s="60">
        <v>0</v>
      </c>
      <c r="L383" s="60">
        <v>0</v>
      </c>
      <c r="M383" s="60">
        <v>0</v>
      </c>
      <c r="N383" s="60">
        <v>210.01</v>
      </c>
      <c r="O383" s="75">
        <v>45061</v>
      </c>
      <c r="P383" s="59" t="s">
        <v>132</v>
      </c>
    </row>
    <row r="384" spans="2:16" x14ac:dyDescent="0.25">
      <c r="B384" s="59" t="s">
        <v>148</v>
      </c>
      <c r="C384" s="68" t="s">
        <v>185</v>
      </c>
      <c r="D384" s="62">
        <v>5</v>
      </c>
      <c r="E384" s="62">
        <v>401</v>
      </c>
      <c r="F384" s="59" t="s">
        <v>86</v>
      </c>
      <c r="G384" s="59" t="s">
        <v>149</v>
      </c>
      <c r="H384" s="60">
        <v>134500</v>
      </c>
      <c r="I384" s="60">
        <v>206.77</v>
      </c>
      <c r="J384" s="60">
        <v>3.24</v>
      </c>
      <c r="K384" s="60">
        <v>0</v>
      </c>
      <c r="L384" s="60">
        <v>0</v>
      </c>
      <c r="M384" s="60">
        <v>0</v>
      </c>
      <c r="N384" s="60">
        <v>210.01</v>
      </c>
      <c r="O384" s="75">
        <v>45092</v>
      </c>
      <c r="P384" s="59" t="s">
        <v>132</v>
      </c>
    </row>
    <row r="385" spans="2:16" x14ac:dyDescent="0.25">
      <c r="B385" s="59" t="s">
        <v>105</v>
      </c>
      <c r="C385" s="68" t="s">
        <v>186</v>
      </c>
      <c r="D385" s="62">
        <v>4</v>
      </c>
      <c r="E385" s="62">
        <v>2</v>
      </c>
      <c r="F385" s="59" t="s">
        <v>71</v>
      </c>
      <c r="G385" s="59" t="s">
        <v>140</v>
      </c>
      <c r="H385" s="60">
        <v>130000</v>
      </c>
      <c r="I385" s="60">
        <v>5200</v>
      </c>
      <c r="J385" s="60">
        <v>0</v>
      </c>
      <c r="K385" s="60">
        <v>0</v>
      </c>
      <c r="L385" s="60">
        <v>0</v>
      </c>
      <c r="M385" s="60">
        <v>5200</v>
      </c>
      <c r="N385" s="60">
        <v>0</v>
      </c>
      <c r="O385" s="75">
        <v>42368</v>
      </c>
      <c r="P385" s="59" t="s">
        <v>132</v>
      </c>
    </row>
    <row r="386" spans="2:16" x14ac:dyDescent="0.25">
      <c r="B386" s="59" t="s">
        <v>105</v>
      </c>
      <c r="C386" s="68" t="s">
        <v>186</v>
      </c>
      <c r="D386" s="62">
        <v>4</v>
      </c>
      <c r="E386" s="62">
        <v>2</v>
      </c>
      <c r="F386" s="59" t="s">
        <v>86</v>
      </c>
      <c r="G386" s="59" t="s">
        <v>140</v>
      </c>
      <c r="H386" s="60">
        <v>130000</v>
      </c>
      <c r="I386" s="60">
        <v>2560</v>
      </c>
      <c r="J386" s="60">
        <v>8.6999999999999993</v>
      </c>
      <c r="K386" s="60">
        <v>0</v>
      </c>
      <c r="L386" s="60">
        <v>0</v>
      </c>
      <c r="M386" s="60">
        <v>2568.6999999999998</v>
      </c>
      <c r="N386" s="60">
        <v>0</v>
      </c>
      <c r="O386" s="75">
        <v>42401</v>
      </c>
      <c r="P386" s="59" t="s">
        <v>132</v>
      </c>
    </row>
    <row r="387" spans="2:16" x14ac:dyDescent="0.25">
      <c r="B387" s="59" t="s">
        <v>105</v>
      </c>
      <c r="C387" s="68" t="s">
        <v>186</v>
      </c>
      <c r="D387" s="62">
        <v>4</v>
      </c>
      <c r="E387" s="62">
        <v>2</v>
      </c>
      <c r="F387" s="59" t="s">
        <v>86</v>
      </c>
      <c r="G387" s="59" t="s">
        <v>140</v>
      </c>
      <c r="H387" s="60">
        <v>130000</v>
      </c>
      <c r="I387" s="60">
        <v>2560</v>
      </c>
      <c r="J387" s="60">
        <v>8.6999999999999993</v>
      </c>
      <c r="K387" s="60">
        <v>0</v>
      </c>
      <c r="L387" s="60">
        <v>0</v>
      </c>
      <c r="M387" s="60">
        <v>2568.6999999999998</v>
      </c>
      <c r="N387" s="60">
        <v>0</v>
      </c>
      <c r="O387" s="75">
        <v>42429</v>
      </c>
      <c r="P387" s="59" t="s">
        <v>132</v>
      </c>
    </row>
    <row r="388" spans="2:16" x14ac:dyDescent="0.25">
      <c r="B388" s="59" t="s">
        <v>105</v>
      </c>
      <c r="C388" s="68" t="s">
        <v>186</v>
      </c>
      <c r="D388" s="62">
        <v>4</v>
      </c>
      <c r="E388" s="62">
        <v>2</v>
      </c>
      <c r="F388" s="59" t="s">
        <v>86</v>
      </c>
      <c r="G388" s="59" t="s">
        <v>140</v>
      </c>
      <c r="H388" s="60">
        <v>130000</v>
      </c>
      <c r="I388" s="60">
        <v>2560</v>
      </c>
      <c r="J388" s="60">
        <v>8.6999999999999993</v>
      </c>
      <c r="K388" s="60">
        <v>0</v>
      </c>
      <c r="L388" s="60">
        <v>0</v>
      </c>
      <c r="M388" s="60">
        <v>2568.6999999999998</v>
      </c>
      <c r="N388" s="60">
        <v>0</v>
      </c>
      <c r="O388" s="75">
        <v>42459</v>
      </c>
      <c r="P388" s="59" t="s">
        <v>132</v>
      </c>
    </row>
    <row r="389" spans="2:16" x14ac:dyDescent="0.25">
      <c r="B389" s="59" t="s">
        <v>105</v>
      </c>
      <c r="C389" s="68" t="s">
        <v>186</v>
      </c>
      <c r="D389" s="62">
        <v>4</v>
      </c>
      <c r="E389" s="62">
        <v>2</v>
      </c>
      <c r="F389" s="59" t="s">
        <v>86</v>
      </c>
      <c r="G389" s="59" t="s">
        <v>140</v>
      </c>
      <c r="H389" s="60">
        <v>130000</v>
      </c>
      <c r="I389" s="60">
        <v>2560</v>
      </c>
      <c r="J389" s="60">
        <v>8.6999999999999993</v>
      </c>
      <c r="K389" s="60">
        <v>0</v>
      </c>
      <c r="L389" s="60">
        <v>0</v>
      </c>
      <c r="M389" s="60">
        <v>2568.6999999999998</v>
      </c>
      <c r="N389" s="60">
        <v>0</v>
      </c>
      <c r="O389" s="75">
        <v>42492</v>
      </c>
      <c r="P389" s="59" t="s">
        <v>132</v>
      </c>
    </row>
    <row r="390" spans="2:16" x14ac:dyDescent="0.25">
      <c r="B390" s="59" t="s">
        <v>105</v>
      </c>
      <c r="C390" s="68" t="s">
        <v>186</v>
      </c>
      <c r="D390" s="62">
        <v>4</v>
      </c>
      <c r="E390" s="62">
        <v>2</v>
      </c>
      <c r="F390" s="59" t="s">
        <v>134</v>
      </c>
      <c r="G390" s="59" t="s">
        <v>140</v>
      </c>
      <c r="H390" s="60">
        <v>130000</v>
      </c>
      <c r="I390" s="60">
        <v>112000</v>
      </c>
      <c r="J390" s="60">
        <v>74557.37</v>
      </c>
      <c r="K390" s="60">
        <v>58386.62</v>
      </c>
      <c r="L390" s="60">
        <v>3731.15</v>
      </c>
      <c r="M390" s="60">
        <v>0</v>
      </c>
      <c r="N390" s="60">
        <v>248675.14</v>
      </c>
      <c r="O390" s="75">
        <v>42738</v>
      </c>
      <c r="P390" s="59" t="s">
        <v>132</v>
      </c>
    </row>
    <row r="391" spans="2:16" x14ac:dyDescent="0.25">
      <c r="B391" s="59" t="s">
        <v>105</v>
      </c>
      <c r="C391" s="68" t="s">
        <v>186</v>
      </c>
      <c r="D391" s="62">
        <v>4</v>
      </c>
      <c r="E391" s="62">
        <v>2</v>
      </c>
      <c r="F391" s="59" t="s">
        <v>86</v>
      </c>
      <c r="G391" s="59" t="s">
        <v>140</v>
      </c>
      <c r="H391" s="60">
        <v>130000</v>
      </c>
      <c r="I391" s="60">
        <v>2560</v>
      </c>
      <c r="J391" s="60">
        <v>8.6999999999999993</v>
      </c>
      <c r="K391" s="60">
        <v>0</v>
      </c>
      <c r="L391" s="60">
        <v>0</v>
      </c>
      <c r="M391" s="60">
        <v>2568.6999999999998</v>
      </c>
      <c r="N391" s="60">
        <v>0</v>
      </c>
      <c r="O391" s="75">
        <v>42520</v>
      </c>
      <c r="P391" s="59" t="s">
        <v>132</v>
      </c>
    </row>
    <row r="392" spans="2:16" x14ac:dyDescent="0.25">
      <c r="B392" s="59" t="s">
        <v>129</v>
      </c>
      <c r="C392" s="68" t="s">
        <v>187</v>
      </c>
      <c r="D392" s="62">
        <v>5</v>
      </c>
      <c r="E392" s="62">
        <v>503</v>
      </c>
      <c r="F392" s="59" t="s">
        <v>71</v>
      </c>
      <c r="G392" s="59" t="s">
        <v>150</v>
      </c>
      <c r="H392" s="60">
        <v>128900</v>
      </c>
      <c r="I392" s="60">
        <v>2876.68</v>
      </c>
      <c r="J392" s="60">
        <v>0</v>
      </c>
      <c r="K392" s="60">
        <v>0</v>
      </c>
      <c r="L392" s="60">
        <v>0</v>
      </c>
      <c r="M392" s="60">
        <v>2876.68</v>
      </c>
      <c r="N392" s="60">
        <v>0</v>
      </c>
      <c r="O392" s="75">
        <v>41394</v>
      </c>
      <c r="P392" s="59" t="s">
        <v>132</v>
      </c>
    </row>
    <row r="393" spans="2:16" x14ac:dyDescent="0.25">
      <c r="B393" s="59" t="s">
        <v>129</v>
      </c>
      <c r="C393" s="68" t="s">
        <v>187</v>
      </c>
      <c r="D393" s="62">
        <v>5</v>
      </c>
      <c r="E393" s="62">
        <v>503</v>
      </c>
      <c r="F393" s="59" t="s">
        <v>86</v>
      </c>
      <c r="G393" s="59" t="s">
        <v>150</v>
      </c>
      <c r="H393" s="60">
        <v>128900</v>
      </c>
      <c r="I393" s="60">
        <v>530</v>
      </c>
      <c r="J393" s="60">
        <v>6.59</v>
      </c>
      <c r="K393" s="60">
        <v>0</v>
      </c>
      <c r="L393" s="60">
        <v>0</v>
      </c>
      <c r="M393" s="60">
        <v>536.59</v>
      </c>
      <c r="N393" s="60">
        <v>0</v>
      </c>
      <c r="O393" s="75">
        <v>41442</v>
      </c>
      <c r="P393" s="59" t="s">
        <v>132</v>
      </c>
    </row>
    <row r="394" spans="2:16" x14ac:dyDescent="0.25">
      <c r="B394" s="59" t="s">
        <v>129</v>
      </c>
      <c r="C394" s="68" t="s">
        <v>187</v>
      </c>
      <c r="D394" s="62">
        <v>5</v>
      </c>
      <c r="E394" s="62">
        <v>503</v>
      </c>
      <c r="F394" s="59" t="s">
        <v>147</v>
      </c>
      <c r="G394" s="59" t="s">
        <v>150</v>
      </c>
      <c r="H394" s="60">
        <v>128900</v>
      </c>
      <c r="I394" s="60">
        <v>2876.66</v>
      </c>
      <c r="J394" s="60">
        <v>101.31</v>
      </c>
      <c r="K394" s="60">
        <v>5.96</v>
      </c>
      <c r="L394" s="60">
        <v>59.56</v>
      </c>
      <c r="M394" s="60">
        <v>2976.5</v>
      </c>
      <c r="N394" s="60">
        <v>0</v>
      </c>
      <c r="O394" s="75">
        <v>41450</v>
      </c>
      <c r="P394" s="59" t="s">
        <v>132</v>
      </c>
    </row>
    <row r="395" spans="2:16" x14ac:dyDescent="0.25">
      <c r="B395" s="59" t="s">
        <v>129</v>
      </c>
      <c r="C395" s="68" t="s">
        <v>187</v>
      </c>
      <c r="D395" s="62">
        <v>5</v>
      </c>
      <c r="E395" s="62">
        <v>503</v>
      </c>
      <c r="F395" s="59" t="s">
        <v>86</v>
      </c>
      <c r="G395" s="59" t="s">
        <v>150</v>
      </c>
      <c r="H395" s="60">
        <v>128900</v>
      </c>
      <c r="I395" s="60">
        <v>530</v>
      </c>
      <c r="J395" s="60">
        <v>33.229999999999997</v>
      </c>
      <c r="K395" s="60">
        <v>0</v>
      </c>
      <c r="L395" s="60">
        <v>0</v>
      </c>
      <c r="M395" s="60">
        <v>563.23</v>
      </c>
      <c r="N395" s="60">
        <v>0</v>
      </c>
      <c r="O395" s="75">
        <v>41613</v>
      </c>
      <c r="P395" s="59" t="s">
        <v>132</v>
      </c>
    </row>
    <row r="396" spans="2:16" x14ac:dyDescent="0.25">
      <c r="B396" s="59" t="s">
        <v>129</v>
      </c>
      <c r="C396" s="68" t="s">
        <v>187</v>
      </c>
      <c r="D396" s="62">
        <v>5</v>
      </c>
      <c r="E396" s="62">
        <v>503</v>
      </c>
      <c r="F396" s="59" t="s">
        <v>147</v>
      </c>
      <c r="G396" s="59" t="s">
        <v>150</v>
      </c>
      <c r="H396" s="60">
        <v>128900</v>
      </c>
      <c r="I396" s="60">
        <v>2876.66</v>
      </c>
      <c r="J396" s="60">
        <v>180.38</v>
      </c>
      <c r="K396" s="60">
        <v>0</v>
      </c>
      <c r="L396" s="60">
        <v>0</v>
      </c>
      <c r="M396" s="60">
        <v>3057.04</v>
      </c>
      <c r="N396" s="60">
        <v>0</v>
      </c>
      <c r="O396" s="75">
        <v>41613</v>
      </c>
      <c r="P396" s="59" t="s">
        <v>132</v>
      </c>
    </row>
    <row r="397" spans="2:16" x14ac:dyDescent="0.25">
      <c r="B397" s="59" t="s">
        <v>129</v>
      </c>
      <c r="C397" s="68" t="s">
        <v>187</v>
      </c>
      <c r="D397" s="62">
        <v>5</v>
      </c>
      <c r="E397" s="62">
        <v>503</v>
      </c>
      <c r="F397" s="59" t="s">
        <v>86</v>
      </c>
      <c r="G397" s="59" t="s">
        <v>150</v>
      </c>
      <c r="H397" s="60">
        <v>128900</v>
      </c>
      <c r="I397" s="60">
        <v>530</v>
      </c>
      <c r="J397" s="60">
        <v>92.73</v>
      </c>
      <c r="K397" s="60">
        <v>0</v>
      </c>
      <c r="L397" s="60">
        <v>0</v>
      </c>
      <c r="M397" s="60">
        <v>622.73</v>
      </c>
      <c r="N397" s="60">
        <v>0</v>
      </c>
      <c r="O397" s="75">
        <v>41501</v>
      </c>
      <c r="P397" s="59" t="s">
        <v>132</v>
      </c>
    </row>
    <row r="398" spans="2:16" x14ac:dyDescent="0.25">
      <c r="B398" s="59" t="s">
        <v>129</v>
      </c>
      <c r="C398" s="68" t="s">
        <v>187</v>
      </c>
      <c r="D398" s="62">
        <v>5</v>
      </c>
      <c r="E398" s="62">
        <v>503</v>
      </c>
      <c r="F398" s="59" t="s">
        <v>86</v>
      </c>
      <c r="G398" s="59" t="s">
        <v>150</v>
      </c>
      <c r="H398" s="60">
        <v>128900</v>
      </c>
      <c r="I398" s="60">
        <v>530</v>
      </c>
      <c r="J398" s="60">
        <v>27.64</v>
      </c>
      <c r="K398" s="60">
        <v>0</v>
      </c>
      <c r="L398" s="60">
        <v>0</v>
      </c>
      <c r="M398" s="60">
        <v>557.64</v>
      </c>
      <c r="N398" s="60">
        <v>0</v>
      </c>
      <c r="O398" s="75">
        <v>41533</v>
      </c>
      <c r="P398" s="59" t="s">
        <v>132</v>
      </c>
    </row>
    <row r="399" spans="2:16" x14ac:dyDescent="0.25">
      <c r="B399" s="59" t="s">
        <v>129</v>
      </c>
      <c r="C399" s="68" t="s">
        <v>187</v>
      </c>
      <c r="D399" s="62">
        <v>5</v>
      </c>
      <c r="E399" s="62">
        <v>503</v>
      </c>
      <c r="F399" s="59" t="s">
        <v>86</v>
      </c>
      <c r="G399" s="59" t="s">
        <v>150</v>
      </c>
      <c r="H399" s="60">
        <v>128900</v>
      </c>
      <c r="I399" s="60">
        <v>530</v>
      </c>
      <c r="J399" s="60">
        <v>29.37</v>
      </c>
      <c r="K399" s="60">
        <v>0</v>
      </c>
      <c r="L399" s="60">
        <v>0</v>
      </c>
      <c r="M399" s="60">
        <v>559.37</v>
      </c>
      <c r="N399" s="60">
        <v>0</v>
      </c>
      <c r="O399" s="75">
        <v>41562</v>
      </c>
      <c r="P399" s="59" t="s">
        <v>132</v>
      </c>
    </row>
    <row r="400" spans="2:16" x14ac:dyDescent="0.25">
      <c r="B400" s="59" t="s">
        <v>129</v>
      </c>
      <c r="C400" s="68" t="s">
        <v>187</v>
      </c>
      <c r="D400" s="62">
        <v>5</v>
      </c>
      <c r="E400" s="62">
        <v>503</v>
      </c>
      <c r="F400" s="59" t="s">
        <v>86</v>
      </c>
      <c r="G400" s="59" t="s">
        <v>150</v>
      </c>
      <c r="H400" s="60">
        <v>128900</v>
      </c>
      <c r="I400" s="60">
        <v>530</v>
      </c>
      <c r="J400" s="60">
        <v>31.77</v>
      </c>
      <c r="K400" s="60">
        <v>0</v>
      </c>
      <c r="L400" s="60">
        <v>0</v>
      </c>
      <c r="M400" s="60">
        <v>561.77</v>
      </c>
      <c r="N400" s="60">
        <v>0</v>
      </c>
      <c r="O400" s="75">
        <v>41596</v>
      </c>
      <c r="P400" s="59" t="s">
        <v>132</v>
      </c>
    </row>
    <row r="401" spans="2:16" x14ac:dyDescent="0.25">
      <c r="B401" s="59" t="s">
        <v>129</v>
      </c>
      <c r="C401" s="68" t="s">
        <v>187</v>
      </c>
      <c r="D401" s="62">
        <v>5</v>
      </c>
      <c r="E401" s="62">
        <v>503</v>
      </c>
      <c r="F401" s="59" t="s">
        <v>86</v>
      </c>
      <c r="G401" s="59" t="s">
        <v>150</v>
      </c>
      <c r="H401" s="60">
        <v>128900</v>
      </c>
      <c r="I401" s="60">
        <v>530</v>
      </c>
      <c r="J401" s="60">
        <v>33.229999999999997</v>
      </c>
      <c r="K401" s="60">
        <v>0</v>
      </c>
      <c r="L401" s="60">
        <v>0</v>
      </c>
      <c r="M401" s="60">
        <v>563.23</v>
      </c>
      <c r="N401" s="60">
        <v>0</v>
      </c>
      <c r="O401" s="75">
        <v>41624</v>
      </c>
      <c r="P401" s="59" t="s">
        <v>132</v>
      </c>
    </row>
    <row r="402" spans="2:16" x14ac:dyDescent="0.25">
      <c r="B402" s="59" t="s">
        <v>129</v>
      </c>
      <c r="C402" s="68" t="s">
        <v>187</v>
      </c>
      <c r="D402" s="62">
        <v>5</v>
      </c>
      <c r="E402" s="62">
        <v>503</v>
      </c>
      <c r="F402" s="59" t="s">
        <v>86</v>
      </c>
      <c r="G402" s="59" t="s">
        <v>150</v>
      </c>
      <c r="H402" s="60">
        <v>128900</v>
      </c>
      <c r="I402" s="60">
        <v>530</v>
      </c>
      <c r="J402" s="60">
        <v>35.200000000000003</v>
      </c>
      <c r="K402" s="60">
        <v>0.19</v>
      </c>
      <c r="L402" s="60">
        <v>11.3</v>
      </c>
      <c r="M402" s="60">
        <v>576.67999999999995</v>
      </c>
      <c r="N402" s="60">
        <v>0</v>
      </c>
      <c r="O402" s="75">
        <v>41654</v>
      </c>
      <c r="P402" s="59" t="s">
        <v>132</v>
      </c>
    </row>
    <row r="403" spans="2:16" x14ac:dyDescent="0.25">
      <c r="B403" s="59" t="s">
        <v>129</v>
      </c>
      <c r="C403" s="68" t="s">
        <v>187</v>
      </c>
      <c r="D403" s="62">
        <v>5</v>
      </c>
      <c r="E403" s="62">
        <v>503</v>
      </c>
      <c r="F403" s="59" t="s">
        <v>86</v>
      </c>
      <c r="G403" s="59" t="s">
        <v>150</v>
      </c>
      <c r="H403" s="60">
        <v>128900</v>
      </c>
      <c r="I403" s="60">
        <v>530</v>
      </c>
      <c r="J403" s="60">
        <v>35.78</v>
      </c>
      <c r="K403" s="60">
        <v>0</v>
      </c>
      <c r="L403" s="60">
        <v>0</v>
      </c>
      <c r="M403" s="60">
        <v>565.78</v>
      </c>
      <c r="N403" s="60">
        <v>0</v>
      </c>
      <c r="O403" s="75">
        <v>41687</v>
      </c>
      <c r="P403" s="59" t="s">
        <v>132</v>
      </c>
    </row>
    <row r="404" spans="2:16" x14ac:dyDescent="0.25">
      <c r="B404" s="59" t="s">
        <v>129</v>
      </c>
      <c r="C404" s="68" t="s">
        <v>187</v>
      </c>
      <c r="D404" s="62">
        <v>5</v>
      </c>
      <c r="E404" s="62">
        <v>503</v>
      </c>
      <c r="F404" s="59" t="s">
        <v>86</v>
      </c>
      <c r="G404" s="59" t="s">
        <v>150</v>
      </c>
      <c r="H404" s="60">
        <v>128900</v>
      </c>
      <c r="I404" s="60">
        <v>530</v>
      </c>
      <c r="J404" s="60">
        <v>40.75</v>
      </c>
      <c r="K404" s="60">
        <v>0</v>
      </c>
      <c r="L404" s="60">
        <v>0</v>
      </c>
      <c r="M404" s="60">
        <v>570.75</v>
      </c>
      <c r="N404" s="60">
        <v>0</v>
      </c>
      <c r="O404" s="75">
        <v>41715</v>
      </c>
      <c r="P404" s="59" t="s">
        <v>132</v>
      </c>
    </row>
    <row r="405" spans="2:16" x14ac:dyDescent="0.25">
      <c r="B405" s="59" t="s">
        <v>129</v>
      </c>
      <c r="C405" s="68" t="s">
        <v>187</v>
      </c>
      <c r="D405" s="62">
        <v>5</v>
      </c>
      <c r="E405" s="62">
        <v>503</v>
      </c>
      <c r="F405" s="59" t="s">
        <v>86</v>
      </c>
      <c r="G405" s="59" t="s">
        <v>150</v>
      </c>
      <c r="H405" s="60">
        <v>128900</v>
      </c>
      <c r="I405" s="60">
        <v>530</v>
      </c>
      <c r="J405" s="60">
        <v>42.63</v>
      </c>
      <c r="K405" s="60">
        <v>0</v>
      </c>
      <c r="L405" s="60">
        <v>0</v>
      </c>
      <c r="M405" s="60">
        <v>572.63</v>
      </c>
      <c r="N405" s="60">
        <v>0</v>
      </c>
      <c r="O405" s="75">
        <v>41744</v>
      </c>
      <c r="P405" s="59" t="s">
        <v>132</v>
      </c>
    </row>
    <row r="406" spans="2:16" x14ac:dyDescent="0.25">
      <c r="B406" s="59" t="s">
        <v>129</v>
      </c>
      <c r="C406" s="68" t="s">
        <v>187</v>
      </c>
      <c r="D406" s="62">
        <v>5</v>
      </c>
      <c r="E406" s="62">
        <v>503</v>
      </c>
      <c r="F406" s="59" t="s">
        <v>133</v>
      </c>
      <c r="G406" s="59" t="s">
        <v>150</v>
      </c>
      <c r="H406" s="60">
        <v>128900</v>
      </c>
      <c r="I406" s="60">
        <v>3450</v>
      </c>
      <c r="J406" s="60">
        <v>423.54</v>
      </c>
      <c r="K406" s="60">
        <v>131.69</v>
      </c>
      <c r="L406" s="60">
        <v>77.47</v>
      </c>
      <c r="M406" s="60">
        <v>4082.7</v>
      </c>
      <c r="N406" s="60">
        <v>0</v>
      </c>
      <c r="O406" s="75">
        <v>41754</v>
      </c>
      <c r="P406" s="59" t="s">
        <v>132</v>
      </c>
    </row>
    <row r="407" spans="2:16" x14ac:dyDescent="0.25">
      <c r="B407" s="59" t="s">
        <v>129</v>
      </c>
      <c r="C407" s="68" t="s">
        <v>187</v>
      </c>
      <c r="D407" s="62">
        <v>5</v>
      </c>
      <c r="E407" s="62">
        <v>503</v>
      </c>
      <c r="F407" s="59" t="s">
        <v>86</v>
      </c>
      <c r="G407" s="59" t="s">
        <v>150</v>
      </c>
      <c r="H407" s="60">
        <v>128900</v>
      </c>
      <c r="I407" s="60">
        <v>530</v>
      </c>
      <c r="J407" s="60">
        <v>49.29</v>
      </c>
      <c r="K407" s="60">
        <v>8.3000000000000007</v>
      </c>
      <c r="L407" s="60">
        <v>11.59</v>
      </c>
      <c r="M407" s="60">
        <v>599.17999999999995</v>
      </c>
      <c r="N407" s="60">
        <v>0</v>
      </c>
      <c r="O407" s="75">
        <v>41774</v>
      </c>
      <c r="P407" s="59" t="s">
        <v>132</v>
      </c>
    </row>
    <row r="408" spans="2:16" x14ac:dyDescent="0.25">
      <c r="B408" s="59" t="s">
        <v>129</v>
      </c>
      <c r="C408" s="68" t="s">
        <v>187</v>
      </c>
      <c r="D408" s="62">
        <v>5</v>
      </c>
      <c r="E408" s="62">
        <v>503</v>
      </c>
      <c r="F408" s="59" t="s">
        <v>86</v>
      </c>
      <c r="G408" s="59" t="s">
        <v>150</v>
      </c>
      <c r="H408" s="60">
        <v>128900</v>
      </c>
      <c r="I408" s="60">
        <v>530</v>
      </c>
      <c r="J408" s="60">
        <v>61.16</v>
      </c>
      <c r="K408" s="60">
        <v>7.68</v>
      </c>
      <c r="L408" s="60">
        <v>11.82</v>
      </c>
      <c r="M408" s="60">
        <v>610.66</v>
      </c>
      <c r="N408" s="60">
        <v>0</v>
      </c>
      <c r="O408" s="75">
        <v>41806</v>
      </c>
      <c r="P408" s="59" t="s">
        <v>132</v>
      </c>
    </row>
    <row r="409" spans="2:16" x14ac:dyDescent="0.25">
      <c r="B409" s="59" t="s">
        <v>129</v>
      </c>
      <c r="C409" s="68" t="s">
        <v>187</v>
      </c>
      <c r="D409" s="62">
        <v>5</v>
      </c>
      <c r="E409" s="62">
        <v>503</v>
      </c>
      <c r="F409" s="59" t="s">
        <v>86</v>
      </c>
      <c r="G409" s="59" t="s">
        <v>150</v>
      </c>
      <c r="H409" s="60">
        <v>128900</v>
      </c>
      <c r="I409" s="60">
        <v>530</v>
      </c>
      <c r="J409" s="60">
        <v>61.16</v>
      </c>
      <c r="K409" s="60">
        <v>1.77</v>
      </c>
      <c r="L409" s="60">
        <v>11.82</v>
      </c>
      <c r="M409" s="60">
        <v>604.75</v>
      </c>
      <c r="N409" s="60">
        <v>0</v>
      </c>
      <c r="O409" s="75">
        <v>41835</v>
      </c>
      <c r="P409" s="59" t="s">
        <v>132</v>
      </c>
    </row>
    <row r="410" spans="2:16" x14ac:dyDescent="0.25">
      <c r="B410" s="59" t="s">
        <v>129</v>
      </c>
      <c r="C410" s="68" t="s">
        <v>187</v>
      </c>
      <c r="D410" s="62">
        <v>5</v>
      </c>
      <c r="E410" s="62">
        <v>503</v>
      </c>
      <c r="F410" s="59" t="s">
        <v>86</v>
      </c>
      <c r="G410" s="59" t="s">
        <v>150</v>
      </c>
      <c r="H410" s="60">
        <v>128900</v>
      </c>
      <c r="I410" s="60">
        <v>530</v>
      </c>
      <c r="J410" s="60">
        <v>69.53</v>
      </c>
      <c r="K410" s="60">
        <v>7.99</v>
      </c>
      <c r="L410" s="60">
        <v>11.99</v>
      </c>
      <c r="M410" s="60">
        <v>619.5</v>
      </c>
      <c r="N410" s="60">
        <v>0</v>
      </c>
      <c r="O410" s="75">
        <v>41866</v>
      </c>
      <c r="P410" s="59" t="s">
        <v>132</v>
      </c>
    </row>
    <row r="411" spans="2:16" x14ac:dyDescent="0.25">
      <c r="B411" s="59" t="s">
        <v>129</v>
      </c>
      <c r="C411" s="68" t="s">
        <v>187</v>
      </c>
      <c r="D411" s="62">
        <v>5</v>
      </c>
      <c r="E411" s="62">
        <v>503</v>
      </c>
      <c r="F411" s="59" t="s">
        <v>86</v>
      </c>
      <c r="G411" s="59" t="s">
        <v>150</v>
      </c>
      <c r="H411" s="60">
        <v>128900</v>
      </c>
      <c r="I411" s="60">
        <v>530</v>
      </c>
      <c r="J411" s="60">
        <v>69.53</v>
      </c>
      <c r="K411" s="60">
        <v>1.8</v>
      </c>
      <c r="L411" s="60">
        <v>11.99</v>
      </c>
      <c r="M411" s="60">
        <v>613.32000000000005</v>
      </c>
      <c r="N411" s="60">
        <v>0</v>
      </c>
      <c r="O411" s="75">
        <v>41897</v>
      </c>
      <c r="P411" s="59" t="s">
        <v>132</v>
      </c>
    </row>
    <row r="412" spans="2:16" x14ac:dyDescent="0.25">
      <c r="B412" s="59" t="s">
        <v>129</v>
      </c>
      <c r="C412" s="68" t="s">
        <v>187</v>
      </c>
      <c r="D412" s="62">
        <v>5</v>
      </c>
      <c r="E412" s="62">
        <v>503</v>
      </c>
      <c r="F412" s="59" t="s">
        <v>86</v>
      </c>
      <c r="G412" s="59" t="s">
        <v>150</v>
      </c>
      <c r="H412" s="60">
        <v>128900</v>
      </c>
      <c r="I412" s="60">
        <v>530</v>
      </c>
      <c r="J412" s="60">
        <v>70.91</v>
      </c>
      <c r="K412" s="60">
        <v>5.61</v>
      </c>
      <c r="L412" s="60">
        <v>12.02</v>
      </c>
      <c r="M412" s="60">
        <v>618.54</v>
      </c>
      <c r="N412" s="60">
        <v>0</v>
      </c>
      <c r="O412" s="75">
        <v>41927</v>
      </c>
      <c r="P412" s="59" t="s">
        <v>132</v>
      </c>
    </row>
    <row r="413" spans="2:16" x14ac:dyDescent="0.25">
      <c r="B413" s="59" t="s">
        <v>129</v>
      </c>
      <c r="C413" s="68" t="s">
        <v>187</v>
      </c>
      <c r="D413" s="62">
        <v>5</v>
      </c>
      <c r="E413" s="62">
        <v>503</v>
      </c>
      <c r="F413" s="59" t="s">
        <v>86</v>
      </c>
      <c r="G413" s="59" t="s">
        <v>150</v>
      </c>
      <c r="H413" s="60">
        <v>128900</v>
      </c>
      <c r="I413" s="60">
        <v>530</v>
      </c>
      <c r="J413" s="60">
        <v>74.58</v>
      </c>
      <c r="K413" s="60">
        <v>12.09</v>
      </c>
      <c r="L413" s="60">
        <v>12.09</v>
      </c>
      <c r="M413" s="60">
        <v>628.76</v>
      </c>
      <c r="N413" s="60">
        <v>0</v>
      </c>
      <c r="O413" s="75">
        <v>41960</v>
      </c>
      <c r="P413" s="59" t="s">
        <v>132</v>
      </c>
    </row>
    <row r="414" spans="2:16" x14ac:dyDescent="0.25">
      <c r="B414" s="59" t="s">
        <v>129</v>
      </c>
      <c r="C414" s="68" t="s">
        <v>187</v>
      </c>
      <c r="D414" s="62">
        <v>5</v>
      </c>
      <c r="E414" s="62">
        <v>503</v>
      </c>
      <c r="F414" s="59" t="s">
        <v>86</v>
      </c>
      <c r="G414" s="59" t="s">
        <v>150</v>
      </c>
      <c r="H414" s="60">
        <v>128900</v>
      </c>
      <c r="I414" s="60">
        <v>530</v>
      </c>
      <c r="J414" s="60">
        <v>74.58</v>
      </c>
      <c r="K414" s="60">
        <v>5.84</v>
      </c>
      <c r="L414" s="60">
        <v>12.09</v>
      </c>
      <c r="M414" s="60">
        <v>622.51</v>
      </c>
      <c r="N414" s="60">
        <v>0</v>
      </c>
      <c r="O414" s="75">
        <v>41988</v>
      </c>
      <c r="P414" s="59" t="s">
        <v>132</v>
      </c>
    </row>
    <row r="415" spans="2:16" x14ac:dyDescent="0.25">
      <c r="B415" s="59" t="s">
        <v>129</v>
      </c>
      <c r="C415" s="68" t="s">
        <v>187</v>
      </c>
      <c r="D415" s="62">
        <v>5</v>
      </c>
      <c r="E415" s="62">
        <v>503</v>
      </c>
      <c r="F415" s="59" t="s">
        <v>86</v>
      </c>
      <c r="G415" s="59" t="s">
        <v>150</v>
      </c>
      <c r="H415" s="60">
        <v>128900</v>
      </c>
      <c r="I415" s="60">
        <v>530</v>
      </c>
      <c r="J415" s="60">
        <v>74.58</v>
      </c>
      <c r="K415" s="60">
        <v>0</v>
      </c>
      <c r="L415" s="60">
        <v>0</v>
      </c>
      <c r="M415" s="60">
        <v>604.58000000000004</v>
      </c>
      <c r="N415" s="60">
        <v>0</v>
      </c>
      <c r="O415" s="75">
        <v>42019</v>
      </c>
      <c r="P415" s="59" t="s">
        <v>132</v>
      </c>
    </row>
    <row r="416" spans="2:16" x14ac:dyDescent="0.25">
      <c r="B416" s="59" t="s">
        <v>129</v>
      </c>
      <c r="C416" s="68" t="s">
        <v>187</v>
      </c>
      <c r="D416" s="62">
        <v>5</v>
      </c>
      <c r="E416" s="62">
        <v>503</v>
      </c>
      <c r="F416" s="59" t="s">
        <v>86</v>
      </c>
      <c r="G416" s="59" t="s">
        <v>150</v>
      </c>
      <c r="H416" s="60">
        <v>128900</v>
      </c>
      <c r="I416" s="60">
        <v>530</v>
      </c>
      <c r="J416" s="60">
        <v>80.63</v>
      </c>
      <c r="K416" s="60">
        <v>5.9</v>
      </c>
      <c r="L416" s="60">
        <v>12.21</v>
      </c>
      <c r="M416" s="60">
        <v>628.74</v>
      </c>
      <c r="N416" s="60">
        <v>0</v>
      </c>
      <c r="O416" s="75">
        <v>42051</v>
      </c>
      <c r="P416" s="59" t="s">
        <v>132</v>
      </c>
    </row>
    <row r="417" spans="2:16" x14ac:dyDescent="0.25">
      <c r="B417" s="59" t="s">
        <v>129</v>
      </c>
      <c r="C417" s="68" t="s">
        <v>187</v>
      </c>
      <c r="D417" s="62">
        <v>5</v>
      </c>
      <c r="E417" s="62">
        <v>503</v>
      </c>
      <c r="F417" s="59" t="s">
        <v>86</v>
      </c>
      <c r="G417" s="59" t="s">
        <v>150</v>
      </c>
      <c r="H417" s="60">
        <v>128900</v>
      </c>
      <c r="I417" s="60">
        <v>530</v>
      </c>
      <c r="J417" s="60">
        <v>80.63</v>
      </c>
      <c r="K417" s="60">
        <v>0</v>
      </c>
      <c r="L417" s="60">
        <v>0</v>
      </c>
      <c r="M417" s="60">
        <v>610.63</v>
      </c>
      <c r="N417" s="60">
        <v>0</v>
      </c>
      <c r="O417" s="75">
        <v>42079</v>
      </c>
      <c r="P417" s="59" t="s">
        <v>132</v>
      </c>
    </row>
    <row r="418" spans="2:16" x14ac:dyDescent="0.25">
      <c r="B418" s="59" t="s">
        <v>129</v>
      </c>
      <c r="C418" s="68" t="s">
        <v>187</v>
      </c>
      <c r="D418" s="62">
        <v>5</v>
      </c>
      <c r="E418" s="62">
        <v>503</v>
      </c>
      <c r="F418" s="59" t="s">
        <v>86</v>
      </c>
      <c r="G418" s="59" t="s">
        <v>150</v>
      </c>
      <c r="H418" s="60">
        <v>128900</v>
      </c>
      <c r="I418" s="60">
        <v>530</v>
      </c>
      <c r="J418" s="60">
        <v>548.63</v>
      </c>
      <c r="K418" s="60">
        <v>563.71</v>
      </c>
      <c r="L418" s="60">
        <v>21.57</v>
      </c>
      <c r="M418" s="60">
        <v>0</v>
      </c>
      <c r="N418" s="60">
        <v>1663.91</v>
      </c>
      <c r="O418" s="75">
        <v>42109</v>
      </c>
      <c r="P418" s="59" t="s">
        <v>132</v>
      </c>
    </row>
    <row r="419" spans="2:16" x14ac:dyDescent="0.25">
      <c r="B419" s="59" t="s">
        <v>129</v>
      </c>
      <c r="C419" s="68" t="s">
        <v>187</v>
      </c>
      <c r="D419" s="62">
        <v>5</v>
      </c>
      <c r="E419" s="62">
        <v>503</v>
      </c>
      <c r="F419" s="59" t="s">
        <v>133</v>
      </c>
      <c r="G419" s="59" t="s">
        <v>150</v>
      </c>
      <c r="H419" s="60">
        <v>128900</v>
      </c>
      <c r="I419" s="60">
        <v>3450</v>
      </c>
      <c r="J419" s="60">
        <v>3571.22</v>
      </c>
      <c r="K419" s="60">
        <v>3645.99</v>
      </c>
      <c r="L419" s="60">
        <v>140.41999999999999</v>
      </c>
      <c r="M419" s="60">
        <v>0</v>
      </c>
      <c r="N419" s="60">
        <v>10807.63</v>
      </c>
      <c r="O419" s="75">
        <v>42121</v>
      </c>
      <c r="P419" s="59" t="s">
        <v>132</v>
      </c>
    </row>
    <row r="420" spans="2:16" x14ac:dyDescent="0.25">
      <c r="B420" s="59" t="s">
        <v>129</v>
      </c>
      <c r="C420" s="68" t="s">
        <v>187</v>
      </c>
      <c r="D420" s="62">
        <v>5</v>
      </c>
      <c r="E420" s="62">
        <v>503</v>
      </c>
      <c r="F420" s="59" t="s">
        <v>86</v>
      </c>
      <c r="G420" s="59" t="s">
        <v>150</v>
      </c>
      <c r="H420" s="60">
        <v>128900</v>
      </c>
      <c r="I420" s="60">
        <v>530</v>
      </c>
      <c r="J420" s="60">
        <v>89.15</v>
      </c>
      <c r="K420" s="60">
        <v>5.16</v>
      </c>
      <c r="L420" s="60">
        <v>12.38</v>
      </c>
      <c r="M420" s="60">
        <v>636.69000000000005</v>
      </c>
      <c r="N420" s="60">
        <v>0</v>
      </c>
      <c r="O420" s="75">
        <v>42139</v>
      </c>
      <c r="P420" s="59" t="s">
        <v>132</v>
      </c>
    </row>
    <row r="421" spans="2:16" x14ac:dyDescent="0.25">
      <c r="B421" s="59" t="s">
        <v>129</v>
      </c>
      <c r="C421" s="68" t="s">
        <v>187</v>
      </c>
      <c r="D421" s="62">
        <v>5</v>
      </c>
      <c r="E421" s="62">
        <v>503</v>
      </c>
      <c r="F421" s="59" t="s">
        <v>86</v>
      </c>
      <c r="G421" s="59" t="s">
        <v>150</v>
      </c>
      <c r="H421" s="60">
        <v>128900</v>
      </c>
      <c r="I421" s="60">
        <v>530</v>
      </c>
      <c r="J421" s="60">
        <v>89.15</v>
      </c>
      <c r="K421" s="60">
        <v>0</v>
      </c>
      <c r="L421" s="60">
        <v>0</v>
      </c>
      <c r="M421" s="60">
        <v>619.15</v>
      </c>
      <c r="N421" s="60">
        <v>0</v>
      </c>
      <c r="O421" s="75">
        <v>42170</v>
      </c>
      <c r="P421" s="59" t="s">
        <v>132</v>
      </c>
    </row>
    <row r="422" spans="2:16" x14ac:dyDescent="0.25">
      <c r="B422" s="59" t="s">
        <v>129</v>
      </c>
      <c r="C422" s="68" t="s">
        <v>187</v>
      </c>
      <c r="D422" s="62">
        <v>5</v>
      </c>
      <c r="E422" s="62">
        <v>503</v>
      </c>
      <c r="F422" s="59" t="s">
        <v>86</v>
      </c>
      <c r="G422" s="59" t="s">
        <v>150</v>
      </c>
      <c r="H422" s="60">
        <v>128900</v>
      </c>
      <c r="I422" s="60">
        <v>530</v>
      </c>
      <c r="J422" s="60">
        <v>95.04</v>
      </c>
      <c r="K422" s="60">
        <v>1.87</v>
      </c>
      <c r="L422" s="60">
        <v>12.5</v>
      </c>
      <c r="M422" s="60">
        <v>639.41</v>
      </c>
      <c r="N422" s="60">
        <v>0</v>
      </c>
      <c r="O422" s="75">
        <v>42200</v>
      </c>
      <c r="P422" s="59" t="s">
        <v>132</v>
      </c>
    </row>
    <row r="423" spans="2:16" x14ac:dyDescent="0.25">
      <c r="B423" s="59" t="s">
        <v>129</v>
      </c>
      <c r="C423" s="68" t="s">
        <v>187</v>
      </c>
      <c r="D423" s="62">
        <v>5</v>
      </c>
      <c r="E423" s="62">
        <v>503</v>
      </c>
      <c r="F423" s="59" t="s">
        <v>86</v>
      </c>
      <c r="G423" s="59" t="s">
        <v>150</v>
      </c>
      <c r="H423" s="60">
        <v>128900</v>
      </c>
      <c r="I423" s="60">
        <v>530</v>
      </c>
      <c r="J423" s="60">
        <v>548.63</v>
      </c>
      <c r="K423" s="60">
        <v>519.85</v>
      </c>
      <c r="L423" s="60">
        <v>21.57</v>
      </c>
      <c r="M423" s="60">
        <v>0</v>
      </c>
      <c r="N423" s="60">
        <v>1620.05</v>
      </c>
      <c r="O423" s="75">
        <v>42233</v>
      </c>
      <c r="P423" s="59" t="s">
        <v>132</v>
      </c>
    </row>
    <row r="424" spans="2:16" x14ac:dyDescent="0.25">
      <c r="B424" s="59" t="s">
        <v>129</v>
      </c>
      <c r="C424" s="68" t="s">
        <v>187</v>
      </c>
      <c r="D424" s="62">
        <v>5</v>
      </c>
      <c r="E424" s="62">
        <v>503</v>
      </c>
      <c r="F424" s="59" t="s">
        <v>86</v>
      </c>
      <c r="G424" s="59" t="s">
        <v>150</v>
      </c>
      <c r="H424" s="60">
        <v>128900</v>
      </c>
      <c r="I424" s="60">
        <v>530</v>
      </c>
      <c r="J424" s="60">
        <v>548.63</v>
      </c>
      <c r="K424" s="60">
        <v>508.7</v>
      </c>
      <c r="L424" s="60">
        <v>21.57</v>
      </c>
      <c r="M424" s="60">
        <v>0</v>
      </c>
      <c r="N424" s="60">
        <v>1608.9</v>
      </c>
      <c r="O424" s="75">
        <v>42262</v>
      </c>
      <c r="P424" s="59" t="s">
        <v>132</v>
      </c>
    </row>
    <row r="425" spans="2:16" x14ac:dyDescent="0.25">
      <c r="B425" s="59" t="s">
        <v>129</v>
      </c>
      <c r="C425" s="68" t="s">
        <v>187</v>
      </c>
      <c r="D425" s="62">
        <v>5</v>
      </c>
      <c r="E425" s="62">
        <v>503</v>
      </c>
      <c r="F425" s="59" t="s">
        <v>86</v>
      </c>
      <c r="G425" s="59" t="s">
        <v>150</v>
      </c>
      <c r="H425" s="60">
        <v>128900</v>
      </c>
      <c r="I425" s="60">
        <v>530</v>
      </c>
      <c r="J425" s="60">
        <v>548.63</v>
      </c>
      <c r="K425" s="60">
        <v>497.92</v>
      </c>
      <c r="L425" s="60">
        <v>21.57</v>
      </c>
      <c r="M425" s="60">
        <v>0</v>
      </c>
      <c r="N425" s="60">
        <v>1598.12</v>
      </c>
      <c r="O425" s="75">
        <v>42292</v>
      </c>
      <c r="P425" s="59" t="s">
        <v>132</v>
      </c>
    </row>
    <row r="426" spans="2:16" x14ac:dyDescent="0.25">
      <c r="B426" s="59" t="s">
        <v>129</v>
      </c>
      <c r="C426" s="68" t="s">
        <v>187</v>
      </c>
      <c r="D426" s="62">
        <v>5</v>
      </c>
      <c r="E426" s="62">
        <v>503</v>
      </c>
      <c r="F426" s="59" t="s">
        <v>134</v>
      </c>
      <c r="G426" s="59" t="s">
        <v>150</v>
      </c>
      <c r="H426" s="60">
        <v>128900</v>
      </c>
      <c r="I426" s="60">
        <v>98000</v>
      </c>
      <c r="J426" s="60">
        <v>101443.53</v>
      </c>
      <c r="K426" s="60">
        <v>62419.58</v>
      </c>
      <c r="L426" s="60">
        <v>3988.87</v>
      </c>
      <c r="M426" s="60">
        <v>0</v>
      </c>
      <c r="N426" s="60">
        <v>265851.98</v>
      </c>
      <c r="O426" s="75">
        <v>42738</v>
      </c>
      <c r="P426" s="59" t="s">
        <v>132</v>
      </c>
    </row>
    <row r="427" spans="2:16" x14ac:dyDescent="0.25">
      <c r="B427" s="59" t="s">
        <v>127</v>
      </c>
      <c r="C427" s="68" t="s">
        <v>188</v>
      </c>
      <c r="D427" s="62">
        <v>5</v>
      </c>
      <c r="E427" s="62">
        <v>1</v>
      </c>
      <c r="F427" s="59" t="s">
        <v>71</v>
      </c>
      <c r="G427" s="59" t="s">
        <v>142</v>
      </c>
      <c r="H427" s="60">
        <v>120040</v>
      </c>
      <c r="I427" s="60">
        <v>6800</v>
      </c>
      <c r="J427" s="60">
        <v>0</v>
      </c>
      <c r="K427" s="60">
        <v>0</v>
      </c>
      <c r="L427" s="60">
        <v>0</v>
      </c>
      <c r="M427" s="60">
        <v>6800</v>
      </c>
      <c r="N427" s="60">
        <v>0</v>
      </c>
      <c r="O427" s="75">
        <v>41365</v>
      </c>
      <c r="P427" s="59" t="s">
        <v>132</v>
      </c>
    </row>
    <row r="428" spans="2:16" x14ac:dyDescent="0.25">
      <c r="B428" s="59" t="s">
        <v>127</v>
      </c>
      <c r="C428" s="68" t="s">
        <v>188</v>
      </c>
      <c r="D428" s="62">
        <v>5</v>
      </c>
      <c r="E428" s="62">
        <v>1</v>
      </c>
      <c r="F428" s="59" t="s">
        <v>86</v>
      </c>
      <c r="G428" s="59" t="s">
        <v>142</v>
      </c>
      <c r="H428" s="60">
        <v>120040</v>
      </c>
      <c r="I428" s="60">
        <v>320</v>
      </c>
      <c r="J428" s="60">
        <v>0</v>
      </c>
      <c r="K428" s="60">
        <v>0</v>
      </c>
      <c r="L428" s="60">
        <v>0</v>
      </c>
      <c r="M428" s="60">
        <v>320</v>
      </c>
      <c r="N428" s="60">
        <v>0</v>
      </c>
      <c r="O428" s="75">
        <v>41379</v>
      </c>
      <c r="P428" s="59" t="s">
        <v>132</v>
      </c>
    </row>
    <row r="429" spans="2:16" x14ac:dyDescent="0.25">
      <c r="B429" s="59" t="s">
        <v>127</v>
      </c>
      <c r="C429" s="68" t="s">
        <v>188</v>
      </c>
      <c r="D429" s="62">
        <v>5</v>
      </c>
      <c r="E429" s="62">
        <v>1</v>
      </c>
      <c r="F429" s="59" t="s">
        <v>86</v>
      </c>
      <c r="G429" s="59" t="s">
        <v>142</v>
      </c>
      <c r="H429" s="60">
        <v>120040</v>
      </c>
      <c r="I429" s="60">
        <v>320</v>
      </c>
      <c r="J429" s="60">
        <v>1.91</v>
      </c>
      <c r="K429" s="60">
        <v>0</v>
      </c>
      <c r="L429" s="60">
        <v>0</v>
      </c>
      <c r="M429" s="60">
        <v>321.91000000000003</v>
      </c>
      <c r="N429" s="60">
        <v>0</v>
      </c>
      <c r="O429" s="75">
        <v>41409</v>
      </c>
      <c r="P429" s="59" t="s">
        <v>132</v>
      </c>
    </row>
    <row r="430" spans="2:16" x14ac:dyDescent="0.25">
      <c r="B430" s="59" t="s">
        <v>127</v>
      </c>
      <c r="C430" s="68" t="s">
        <v>188</v>
      </c>
      <c r="D430" s="62">
        <v>5</v>
      </c>
      <c r="E430" s="62">
        <v>1</v>
      </c>
      <c r="F430" s="59" t="s">
        <v>86</v>
      </c>
      <c r="G430" s="59" t="s">
        <v>142</v>
      </c>
      <c r="H430" s="60">
        <v>120040</v>
      </c>
      <c r="I430" s="60">
        <v>320</v>
      </c>
      <c r="J430" s="60">
        <v>3.52</v>
      </c>
      <c r="K430" s="60">
        <v>0</v>
      </c>
      <c r="L430" s="60">
        <v>0</v>
      </c>
      <c r="M430" s="60">
        <v>323.52</v>
      </c>
      <c r="N430" s="60">
        <v>0</v>
      </c>
      <c r="O430" s="75">
        <v>41442</v>
      </c>
      <c r="P430" s="59" t="s">
        <v>132</v>
      </c>
    </row>
    <row r="431" spans="2:16" x14ac:dyDescent="0.25">
      <c r="B431" s="59" t="s">
        <v>127</v>
      </c>
      <c r="C431" s="68" t="s">
        <v>188</v>
      </c>
      <c r="D431" s="62">
        <v>5</v>
      </c>
      <c r="E431" s="62">
        <v>1</v>
      </c>
      <c r="F431" s="59" t="s">
        <v>86</v>
      </c>
      <c r="G431" s="59" t="s">
        <v>142</v>
      </c>
      <c r="H431" s="60">
        <v>120040</v>
      </c>
      <c r="I431" s="60">
        <v>320</v>
      </c>
      <c r="J431" s="60">
        <v>13.26</v>
      </c>
      <c r="K431" s="60">
        <v>0</v>
      </c>
      <c r="L431" s="60">
        <v>0</v>
      </c>
      <c r="M431" s="60">
        <v>333.26</v>
      </c>
      <c r="N431" s="60">
        <v>0</v>
      </c>
      <c r="O431" s="75">
        <v>41470</v>
      </c>
      <c r="P431" s="59" t="s">
        <v>132</v>
      </c>
    </row>
    <row r="432" spans="2:16" x14ac:dyDescent="0.25">
      <c r="B432" s="59" t="s">
        <v>127</v>
      </c>
      <c r="C432" s="68" t="s">
        <v>188</v>
      </c>
      <c r="D432" s="62">
        <v>5</v>
      </c>
      <c r="E432" s="62">
        <v>1</v>
      </c>
      <c r="F432" s="59" t="s">
        <v>86</v>
      </c>
      <c r="G432" s="59" t="s">
        <v>142</v>
      </c>
      <c r="H432" s="60">
        <v>120040</v>
      </c>
      <c r="I432" s="60">
        <v>320</v>
      </c>
      <c r="J432" s="60">
        <v>13.26</v>
      </c>
      <c r="K432" s="60">
        <v>0</v>
      </c>
      <c r="L432" s="60">
        <v>0</v>
      </c>
      <c r="M432" s="60">
        <v>333.26</v>
      </c>
      <c r="N432" s="60">
        <v>0</v>
      </c>
      <c r="O432" s="75">
        <v>41491</v>
      </c>
      <c r="P432" s="59" t="s">
        <v>132</v>
      </c>
    </row>
    <row r="433" spans="2:16" x14ac:dyDescent="0.25">
      <c r="B433" s="59" t="s">
        <v>127</v>
      </c>
      <c r="C433" s="68" t="s">
        <v>188</v>
      </c>
      <c r="D433" s="62">
        <v>5</v>
      </c>
      <c r="E433" s="62">
        <v>1</v>
      </c>
      <c r="F433" s="59" t="s">
        <v>86</v>
      </c>
      <c r="G433" s="59" t="s">
        <v>142</v>
      </c>
      <c r="H433" s="60">
        <v>120040</v>
      </c>
      <c r="I433" s="60">
        <v>320</v>
      </c>
      <c r="J433" s="60">
        <v>18.71</v>
      </c>
      <c r="K433" s="60">
        <v>0</v>
      </c>
      <c r="L433" s="60">
        <v>0</v>
      </c>
      <c r="M433" s="60">
        <v>338.64</v>
      </c>
      <c r="N433" s="60">
        <v>0</v>
      </c>
      <c r="O433" s="75">
        <v>41522</v>
      </c>
      <c r="P433" s="59" t="s">
        <v>132</v>
      </c>
    </row>
    <row r="434" spans="2:16" x14ac:dyDescent="0.25">
      <c r="B434" s="59" t="s">
        <v>127</v>
      </c>
      <c r="C434" s="68" t="s">
        <v>188</v>
      </c>
      <c r="D434" s="62">
        <v>5</v>
      </c>
      <c r="E434" s="62">
        <v>1</v>
      </c>
      <c r="F434" s="59" t="s">
        <v>86</v>
      </c>
      <c r="G434" s="59" t="s">
        <v>142</v>
      </c>
      <c r="H434" s="60">
        <v>120040</v>
      </c>
      <c r="I434" s="60">
        <v>320</v>
      </c>
      <c r="J434" s="60">
        <v>19.760000000000002</v>
      </c>
      <c r="K434" s="60">
        <v>0</v>
      </c>
      <c r="L434" s="60">
        <v>0</v>
      </c>
      <c r="M434" s="60">
        <v>339.76</v>
      </c>
      <c r="N434" s="60">
        <v>0</v>
      </c>
      <c r="O434" s="75">
        <v>41554</v>
      </c>
      <c r="P434" s="59" t="s">
        <v>132</v>
      </c>
    </row>
    <row r="435" spans="2:16" x14ac:dyDescent="0.25">
      <c r="B435" s="59" t="s">
        <v>127</v>
      </c>
      <c r="C435" s="68" t="s">
        <v>188</v>
      </c>
      <c r="D435" s="62">
        <v>5</v>
      </c>
      <c r="E435" s="62">
        <v>1</v>
      </c>
      <c r="F435" s="59" t="s">
        <v>86</v>
      </c>
      <c r="G435" s="59" t="s">
        <v>142</v>
      </c>
      <c r="H435" s="60">
        <v>120040</v>
      </c>
      <c r="I435" s="60">
        <v>320</v>
      </c>
      <c r="J435" s="60">
        <v>21.22</v>
      </c>
      <c r="K435" s="60">
        <v>0.23</v>
      </c>
      <c r="L435" s="60">
        <v>6.82</v>
      </c>
      <c r="M435" s="60">
        <v>348.27</v>
      </c>
      <c r="N435" s="60">
        <v>0</v>
      </c>
      <c r="O435" s="75">
        <v>41583</v>
      </c>
      <c r="P435" s="59" t="s">
        <v>132</v>
      </c>
    </row>
    <row r="436" spans="2:16" x14ac:dyDescent="0.25">
      <c r="B436" s="59" t="s">
        <v>127</v>
      </c>
      <c r="C436" s="68" t="s">
        <v>188</v>
      </c>
      <c r="D436" s="62">
        <v>5</v>
      </c>
      <c r="E436" s="62">
        <v>1</v>
      </c>
      <c r="F436" s="59" t="s">
        <v>86</v>
      </c>
      <c r="G436" s="59" t="s">
        <v>142</v>
      </c>
      <c r="H436" s="60">
        <v>120040</v>
      </c>
      <c r="I436" s="60">
        <v>320</v>
      </c>
      <c r="J436" s="60">
        <v>21.22</v>
      </c>
      <c r="K436" s="60">
        <v>0</v>
      </c>
      <c r="L436" s="60">
        <v>0</v>
      </c>
      <c r="M436" s="60">
        <v>341.22</v>
      </c>
      <c r="N436" s="60">
        <v>0</v>
      </c>
      <c r="O436" s="75">
        <v>41613</v>
      </c>
      <c r="P436" s="59" t="s">
        <v>132</v>
      </c>
    </row>
    <row r="437" spans="2:16" x14ac:dyDescent="0.25">
      <c r="B437" s="59" t="s">
        <v>127</v>
      </c>
      <c r="C437" s="68" t="s">
        <v>188</v>
      </c>
      <c r="D437" s="62">
        <v>5</v>
      </c>
      <c r="E437" s="62">
        <v>1</v>
      </c>
      <c r="F437" s="59" t="s">
        <v>86</v>
      </c>
      <c r="G437" s="59" t="s">
        <v>142</v>
      </c>
      <c r="H437" s="60">
        <v>120040</v>
      </c>
      <c r="I437" s="60">
        <v>320</v>
      </c>
      <c r="J437" s="60">
        <v>22.11</v>
      </c>
      <c r="K437" s="60">
        <v>0</v>
      </c>
      <c r="L437" s="60">
        <v>0</v>
      </c>
      <c r="M437" s="60">
        <v>342.1</v>
      </c>
      <c r="N437" s="60">
        <v>0</v>
      </c>
      <c r="O437" s="75">
        <v>41645</v>
      </c>
      <c r="P437" s="59" t="s">
        <v>132</v>
      </c>
    </row>
    <row r="438" spans="2:16" x14ac:dyDescent="0.25">
      <c r="B438" s="59" t="s">
        <v>127</v>
      </c>
      <c r="C438" s="68" t="s">
        <v>188</v>
      </c>
      <c r="D438" s="62">
        <v>5</v>
      </c>
      <c r="E438" s="62">
        <v>1</v>
      </c>
      <c r="F438" s="59" t="s">
        <v>86</v>
      </c>
      <c r="G438" s="59" t="s">
        <v>142</v>
      </c>
      <c r="H438" s="60">
        <v>120040</v>
      </c>
      <c r="I438" s="60">
        <v>320</v>
      </c>
      <c r="J438" s="60">
        <v>23.65</v>
      </c>
      <c r="K438" s="60">
        <v>0</v>
      </c>
      <c r="L438" s="60">
        <v>0</v>
      </c>
      <c r="M438" s="60">
        <v>343.64</v>
      </c>
      <c r="N438" s="60">
        <v>0</v>
      </c>
      <c r="O438" s="75">
        <v>41675</v>
      </c>
      <c r="P438" s="59" t="s">
        <v>132</v>
      </c>
    </row>
    <row r="439" spans="2:16" x14ac:dyDescent="0.25">
      <c r="B439" s="59" t="s">
        <v>127</v>
      </c>
      <c r="C439" s="68" t="s">
        <v>188</v>
      </c>
      <c r="D439" s="62">
        <v>5</v>
      </c>
      <c r="E439" s="62">
        <v>1</v>
      </c>
      <c r="F439" s="59" t="s">
        <v>86</v>
      </c>
      <c r="G439" s="59" t="s">
        <v>142</v>
      </c>
      <c r="H439" s="60">
        <v>120040</v>
      </c>
      <c r="I439" s="60">
        <v>320</v>
      </c>
      <c r="J439" s="60">
        <v>26.67</v>
      </c>
      <c r="K439" s="60">
        <v>0</v>
      </c>
      <c r="L439" s="60">
        <v>0</v>
      </c>
      <c r="M439" s="60">
        <v>346.67</v>
      </c>
      <c r="N439" s="60">
        <v>0</v>
      </c>
      <c r="O439" s="75">
        <v>41703</v>
      </c>
      <c r="P439" s="59" t="s">
        <v>132</v>
      </c>
    </row>
    <row r="440" spans="2:16" x14ac:dyDescent="0.25">
      <c r="B440" s="59" t="s">
        <v>127</v>
      </c>
      <c r="C440" s="68" t="s">
        <v>188</v>
      </c>
      <c r="D440" s="62">
        <v>5</v>
      </c>
      <c r="E440" s="62">
        <v>1</v>
      </c>
      <c r="F440" s="59" t="s">
        <v>133</v>
      </c>
      <c r="G440" s="59" t="s">
        <v>142</v>
      </c>
      <c r="H440" s="60">
        <v>120040</v>
      </c>
      <c r="I440" s="60">
        <v>2500</v>
      </c>
      <c r="J440" s="60">
        <v>184.74</v>
      </c>
      <c r="K440" s="60">
        <v>0</v>
      </c>
      <c r="L440" s="60">
        <v>0</v>
      </c>
      <c r="M440" s="60">
        <v>2684.74</v>
      </c>
      <c r="N440" s="60">
        <v>0</v>
      </c>
      <c r="O440" s="75">
        <v>41703</v>
      </c>
      <c r="P440" s="59" t="s">
        <v>132</v>
      </c>
    </row>
    <row r="441" spans="2:16" x14ac:dyDescent="0.25">
      <c r="B441" s="59" t="s">
        <v>127</v>
      </c>
      <c r="C441" s="68" t="s">
        <v>188</v>
      </c>
      <c r="D441" s="62">
        <v>5</v>
      </c>
      <c r="E441" s="62">
        <v>1</v>
      </c>
      <c r="F441" s="59" t="s">
        <v>86</v>
      </c>
      <c r="G441" s="59" t="s">
        <v>142</v>
      </c>
      <c r="H441" s="60">
        <v>120040</v>
      </c>
      <c r="I441" s="60">
        <v>320</v>
      </c>
      <c r="J441" s="60">
        <v>27.81</v>
      </c>
      <c r="K441" s="60">
        <v>0</v>
      </c>
      <c r="L441" s="60">
        <v>0</v>
      </c>
      <c r="M441" s="60">
        <v>347.81</v>
      </c>
      <c r="N441" s="60">
        <v>0</v>
      </c>
      <c r="O441" s="75">
        <v>41736</v>
      </c>
      <c r="P441" s="59" t="s">
        <v>132</v>
      </c>
    </row>
    <row r="442" spans="2:16" x14ac:dyDescent="0.25">
      <c r="B442" s="59" t="s">
        <v>127</v>
      </c>
      <c r="C442" s="68" t="s">
        <v>188</v>
      </c>
      <c r="D442" s="62">
        <v>5</v>
      </c>
      <c r="E442" s="62">
        <v>1</v>
      </c>
      <c r="F442" s="59" t="s">
        <v>86</v>
      </c>
      <c r="G442" s="59" t="s">
        <v>142</v>
      </c>
      <c r="H442" s="60">
        <v>120040</v>
      </c>
      <c r="I442" s="60">
        <v>320</v>
      </c>
      <c r="J442" s="60">
        <v>28.79</v>
      </c>
      <c r="K442" s="60">
        <v>0</v>
      </c>
      <c r="L442" s="60">
        <v>0</v>
      </c>
      <c r="M442" s="60">
        <v>348.79</v>
      </c>
      <c r="N442" s="60">
        <v>0</v>
      </c>
      <c r="O442" s="75">
        <v>41764</v>
      </c>
      <c r="P442" s="59" t="s">
        <v>132</v>
      </c>
    </row>
    <row r="443" spans="2:16" x14ac:dyDescent="0.25">
      <c r="B443" s="59" t="s">
        <v>127</v>
      </c>
      <c r="C443" s="68" t="s">
        <v>188</v>
      </c>
      <c r="D443" s="62">
        <v>5</v>
      </c>
      <c r="E443" s="62">
        <v>1</v>
      </c>
      <c r="F443" s="59" t="s">
        <v>86</v>
      </c>
      <c r="G443" s="59" t="s">
        <v>142</v>
      </c>
      <c r="H443" s="60">
        <v>120040</v>
      </c>
      <c r="I443" s="60">
        <v>320</v>
      </c>
      <c r="J443" s="60">
        <v>28.79</v>
      </c>
      <c r="K443" s="60">
        <v>0</v>
      </c>
      <c r="L443" s="60">
        <v>0</v>
      </c>
      <c r="M443" s="60">
        <v>348.79</v>
      </c>
      <c r="N443" s="60">
        <v>0</v>
      </c>
      <c r="O443" s="75">
        <v>41795</v>
      </c>
      <c r="P443" s="59" t="s">
        <v>132</v>
      </c>
    </row>
    <row r="444" spans="2:16" x14ac:dyDescent="0.25">
      <c r="B444" s="59" t="s">
        <v>127</v>
      </c>
      <c r="C444" s="68" t="s">
        <v>188</v>
      </c>
      <c r="D444" s="62">
        <v>5</v>
      </c>
      <c r="E444" s="62">
        <v>1</v>
      </c>
      <c r="F444" s="59" t="s">
        <v>86</v>
      </c>
      <c r="G444" s="59" t="s">
        <v>142</v>
      </c>
      <c r="H444" s="60">
        <v>120040</v>
      </c>
      <c r="I444" s="60">
        <v>320</v>
      </c>
      <c r="J444" s="60">
        <v>39.07</v>
      </c>
      <c r="K444" s="60">
        <v>0</v>
      </c>
      <c r="L444" s="60">
        <v>0</v>
      </c>
      <c r="M444" s="60">
        <v>358.98</v>
      </c>
      <c r="N444" s="60">
        <v>0</v>
      </c>
      <c r="O444" s="75">
        <v>41848</v>
      </c>
      <c r="P444" s="59" t="s">
        <v>132</v>
      </c>
    </row>
    <row r="445" spans="2:16" x14ac:dyDescent="0.25">
      <c r="B445" s="59" t="s">
        <v>127</v>
      </c>
      <c r="C445" s="68" t="s">
        <v>188</v>
      </c>
      <c r="D445" s="62">
        <v>5</v>
      </c>
      <c r="E445" s="62">
        <v>1</v>
      </c>
      <c r="F445" s="59" t="s">
        <v>86</v>
      </c>
      <c r="G445" s="59" t="s">
        <v>142</v>
      </c>
      <c r="H445" s="60">
        <v>120040</v>
      </c>
      <c r="I445" s="60">
        <v>320</v>
      </c>
      <c r="J445" s="60">
        <v>39.07</v>
      </c>
      <c r="K445" s="60">
        <v>0</v>
      </c>
      <c r="L445" s="60">
        <v>0</v>
      </c>
      <c r="M445" s="60">
        <v>359.07</v>
      </c>
      <c r="N445" s="60">
        <v>0</v>
      </c>
      <c r="O445" s="75">
        <v>41856</v>
      </c>
      <c r="P445" s="59" t="s">
        <v>132</v>
      </c>
    </row>
    <row r="446" spans="2:16" x14ac:dyDescent="0.25">
      <c r="B446" s="59" t="s">
        <v>127</v>
      </c>
      <c r="C446" s="68" t="s">
        <v>188</v>
      </c>
      <c r="D446" s="62">
        <v>5</v>
      </c>
      <c r="E446" s="62">
        <v>1</v>
      </c>
      <c r="F446" s="59" t="s">
        <v>86</v>
      </c>
      <c r="G446" s="59" t="s">
        <v>142</v>
      </c>
      <c r="H446" s="60">
        <v>120040</v>
      </c>
      <c r="I446" s="60">
        <v>320</v>
      </c>
      <c r="J446" s="60">
        <v>41.44</v>
      </c>
      <c r="K446" s="60">
        <v>0</v>
      </c>
      <c r="L446" s="60">
        <v>0</v>
      </c>
      <c r="M446" s="60">
        <v>361.42</v>
      </c>
      <c r="N446" s="60">
        <v>0</v>
      </c>
      <c r="O446" s="75">
        <v>41887</v>
      </c>
      <c r="P446" s="59" t="s">
        <v>132</v>
      </c>
    </row>
    <row r="447" spans="2:16" x14ac:dyDescent="0.25">
      <c r="B447" s="59" t="s">
        <v>127</v>
      </c>
      <c r="C447" s="68" t="s">
        <v>188</v>
      </c>
      <c r="D447" s="62">
        <v>5</v>
      </c>
      <c r="E447" s="62">
        <v>1</v>
      </c>
      <c r="F447" s="59" t="s">
        <v>86</v>
      </c>
      <c r="G447" s="59" t="s">
        <v>142</v>
      </c>
      <c r="H447" s="60">
        <v>120040</v>
      </c>
      <c r="I447" s="60">
        <v>320</v>
      </c>
      <c r="J447" s="60">
        <v>44.15</v>
      </c>
      <c r="K447" s="60">
        <v>0</v>
      </c>
      <c r="L447" s="60">
        <v>0</v>
      </c>
      <c r="M447" s="60">
        <v>364.13</v>
      </c>
      <c r="N447" s="60">
        <v>0</v>
      </c>
      <c r="O447" s="75">
        <v>41922</v>
      </c>
      <c r="P447" s="59" t="s">
        <v>132</v>
      </c>
    </row>
    <row r="448" spans="2:16" x14ac:dyDescent="0.25">
      <c r="B448" s="59" t="s">
        <v>127</v>
      </c>
      <c r="C448" s="68" t="s">
        <v>188</v>
      </c>
      <c r="D448" s="62">
        <v>5</v>
      </c>
      <c r="E448" s="62">
        <v>1</v>
      </c>
      <c r="F448" s="59" t="s">
        <v>86</v>
      </c>
      <c r="G448" s="59" t="s">
        <v>142</v>
      </c>
      <c r="H448" s="60">
        <v>120040</v>
      </c>
      <c r="I448" s="60">
        <v>320</v>
      </c>
      <c r="J448" s="60">
        <v>44.44</v>
      </c>
      <c r="K448" s="60">
        <v>0</v>
      </c>
      <c r="L448" s="60">
        <v>0</v>
      </c>
      <c r="M448" s="60">
        <v>364.44</v>
      </c>
      <c r="N448" s="60">
        <v>0</v>
      </c>
      <c r="O448" s="75">
        <v>41948</v>
      </c>
      <c r="P448" s="59" t="s">
        <v>132</v>
      </c>
    </row>
    <row r="449" spans="2:16" x14ac:dyDescent="0.25">
      <c r="B449" s="59" t="s">
        <v>127</v>
      </c>
      <c r="C449" s="68" t="s">
        <v>188</v>
      </c>
      <c r="D449" s="62">
        <v>5</v>
      </c>
      <c r="E449" s="62">
        <v>1</v>
      </c>
      <c r="F449" s="59" t="s">
        <v>86</v>
      </c>
      <c r="G449" s="59" t="s">
        <v>142</v>
      </c>
      <c r="H449" s="60">
        <v>120040</v>
      </c>
      <c r="I449" s="60">
        <v>320</v>
      </c>
      <c r="J449" s="60">
        <v>45.61</v>
      </c>
      <c r="K449" s="60">
        <v>0</v>
      </c>
      <c r="L449" s="60">
        <v>0</v>
      </c>
      <c r="M449" s="60">
        <v>365.61</v>
      </c>
      <c r="N449" s="60">
        <v>0</v>
      </c>
      <c r="O449" s="75">
        <v>41985</v>
      </c>
      <c r="P449" s="59" t="s">
        <v>132</v>
      </c>
    </row>
    <row r="450" spans="2:16" x14ac:dyDescent="0.25">
      <c r="B450" s="59" t="s">
        <v>127</v>
      </c>
      <c r="C450" s="68" t="s">
        <v>188</v>
      </c>
      <c r="D450" s="62">
        <v>5</v>
      </c>
      <c r="E450" s="62">
        <v>1</v>
      </c>
      <c r="F450" s="59" t="s">
        <v>86</v>
      </c>
      <c r="G450" s="59" t="s">
        <v>142</v>
      </c>
      <c r="H450" s="60">
        <v>120040</v>
      </c>
      <c r="I450" s="60">
        <v>320</v>
      </c>
      <c r="J450" s="60">
        <v>45.61</v>
      </c>
      <c r="K450" s="60">
        <v>0</v>
      </c>
      <c r="L450" s="60">
        <v>0</v>
      </c>
      <c r="M450" s="60">
        <v>365.61</v>
      </c>
      <c r="N450" s="60">
        <v>0</v>
      </c>
      <c r="O450" s="75">
        <v>42009</v>
      </c>
      <c r="P450" s="59" t="s">
        <v>132</v>
      </c>
    </row>
    <row r="451" spans="2:16" x14ac:dyDescent="0.25">
      <c r="B451" s="59" t="s">
        <v>127</v>
      </c>
      <c r="C451" s="68" t="s">
        <v>188</v>
      </c>
      <c r="D451" s="62">
        <v>5</v>
      </c>
      <c r="E451" s="62">
        <v>1</v>
      </c>
      <c r="F451" s="59" t="s">
        <v>86</v>
      </c>
      <c r="G451" s="59" t="s">
        <v>142</v>
      </c>
      <c r="H451" s="60">
        <v>120040</v>
      </c>
      <c r="I451" s="60">
        <v>320</v>
      </c>
      <c r="J451" s="60">
        <v>47.22</v>
      </c>
      <c r="K451" s="60">
        <v>0</v>
      </c>
      <c r="L451" s="60">
        <v>0</v>
      </c>
      <c r="M451" s="60">
        <v>367.21</v>
      </c>
      <c r="N451" s="60">
        <v>0</v>
      </c>
      <c r="O451" s="75">
        <v>42040</v>
      </c>
      <c r="P451" s="59" t="s">
        <v>132</v>
      </c>
    </row>
    <row r="452" spans="2:16" x14ac:dyDescent="0.25">
      <c r="B452" s="59" t="s">
        <v>127</v>
      </c>
      <c r="C452" s="68" t="s">
        <v>188</v>
      </c>
      <c r="D452" s="62">
        <v>5</v>
      </c>
      <c r="E452" s="62">
        <v>1</v>
      </c>
      <c r="F452" s="59" t="s">
        <v>86</v>
      </c>
      <c r="G452" s="59" t="s">
        <v>142</v>
      </c>
      <c r="H452" s="60">
        <v>120040</v>
      </c>
      <c r="I452" s="60">
        <v>320</v>
      </c>
      <c r="J452" s="60">
        <v>50.89</v>
      </c>
      <c r="K452" s="60">
        <v>0</v>
      </c>
      <c r="L452" s="60">
        <v>0</v>
      </c>
      <c r="M452" s="60">
        <v>370.89</v>
      </c>
      <c r="N452" s="60">
        <v>0</v>
      </c>
      <c r="O452" s="75">
        <v>42068</v>
      </c>
      <c r="P452" s="59" t="s">
        <v>132</v>
      </c>
    </row>
    <row r="453" spans="2:16" x14ac:dyDescent="0.25">
      <c r="B453" s="59" t="s">
        <v>127</v>
      </c>
      <c r="C453" s="68" t="s">
        <v>188</v>
      </c>
      <c r="D453" s="62">
        <v>5</v>
      </c>
      <c r="E453" s="62">
        <v>1</v>
      </c>
      <c r="F453" s="59" t="s">
        <v>133</v>
      </c>
      <c r="G453" s="59" t="s">
        <v>142</v>
      </c>
      <c r="H453" s="60">
        <v>120040</v>
      </c>
      <c r="I453" s="60">
        <v>2500</v>
      </c>
      <c r="J453" s="60">
        <v>368.89</v>
      </c>
      <c r="K453" s="60">
        <v>0</v>
      </c>
      <c r="L453" s="60">
        <v>0</v>
      </c>
      <c r="M453" s="60">
        <v>2868.89</v>
      </c>
      <c r="N453" s="60">
        <v>0</v>
      </c>
      <c r="O453" s="75">
        <v>42068</v>
      </c>
      <c r="P453" s="59" t="s">
        <v>132</v>
      </c>
    </row>
    <row r="454" spans="2:16" x14ac:dyDescent="0.25">
      <c r="B454" s="59" t="s">
        <v>127</v>
      </c>
      <c r="C454" s="68" t="s">
        <v>188</v>
      </c>
      <c r="D454" s="62">
        <v>5</v>
      </c>
      <c r="E454" s="62">
        <v>1</v>
      </c>
      <c r="F454" s="59" t="s">
        <v>86</v>
      </c>
      <c r="G454" s="59" t="s">
        <v>142</v>
      </c>
      <c r="H454" s="60">
        <v>120040</v>
      </c>
      <c r="I454" s="60">
        <v>320</v>
      </c>
      <c r="J454" s="60">
        <v>52.04</v>
      </c>
      <c r="K454" s="60">
        <v>0</v>
      </c>
      <c r="L454" s="60">
        <v>0</v>
      </c>
      <c r="M454" s="60">
        <v>372.04</v>
      </c>
      <c r="N454" s="60">
        <v>0</v>
      </c>
      <c r="O454" s="75">
        <v>42124</v>
      </c>
      <c r="P454" s="59" t="s">
        <v>132</v>
      </c>
    </row>
    <row r="455" spans="2:16" x14ac:dyDescent="0.25">
      <c r="B455" s="59" t="s">
        <v>127</v>
      </c>
      <c r="C455" s="68" t="s">
        <v>188</v>
      </c>
      <c r="D455" s="62">
        <v>5</v>
      </c>
      <c r="E455" s="62">
        <v>1</v>
      </c>
      <c r="F455" s="59" t="s">
        <v>86</v>
      </c>
      <c r="G455" s="59" t="s">
        <v>142</v>
      </c>
      <c r="H455" s="60">
        <v>120040</v>
      </c>
      <c r="I455" s="60">
        <v>320</v>
      </c>
      <c r="J455" s="60">
        <v>54.35</v>
      </c>
      <c r="K455" s="60">
        <v>0</v>
      </c>
      <c r="L455" s="60">
        <v>0</v>
      </c>
      <c r="M455" s="60">
        <v>374.35</v>
      </c>
      <c r="N455" s="60">
        <v>0</v>
      </c>
      <c r="O455" s="75">
        <v>42144</v>
      </c>
      <c r="P455" s="59" t="s">
        <v>132</v>
      </c>
    </row>
    <row r="456" spans="2:16" x14ac:dyDescent="0.25">
      <c r="B456" s="59" t="s">
        <v>127</v>
      </c>
      <c r="C456" s="68" t="s">
        <v>188</v>
      </c>
      <c r="D456" s="62">
        <v>5</v>
      </c>
      <c r="E456" s="62">
        <v>1</v>
      </c>
      <c r="F456" s="59" t="s">
        <v>86</v>
      </c>
      <c r="G456" s="59" t="s">
        <v>142</v>
      </c>
      <c r="H456" s="60">
        <v>120040</v>
      </c>
      <c r="I456" s="60">
        <v>320</v>
      </c>
      <c r="J456" s="60">
        <v>56.07</v>
      </c>
      <c r="K456" s="60">
        <v>0</v>
      </c>
      <c r="L456" s="60">
        <v>0</v>
      </c>
      <c r="M456" s="60">
        <v>376.07</v>
      </c>
      <c r="N456" s="60">
        <v>0</v>
      </c>
      <c r="O456" s="75">
        <v>42174</v>
      </c>
      <c r="P456" s="59" t="s">
        <v>132</v>
      </c>
    </row>
    <row r="457" spans="2:16" x14ac:dyDescent="0.25">
      <c r="B457" s="59" t="s">
        <v>127</v>
      </c>
      <c r="C457" s="68" t="s">
        <v>188</v>
      </c>
      <c r="D457" s="62">
        <v>5</v>
      </c>
      <c r="E457" s="62">
        <v>1</v>
      </c>
      <c r="F457" s="59" t="s">
        <v>86</v>
      </c>
      <c r="G457" s="59" t="s">
        <v>142</v>
      </c>
      <c r="H457" s="60">
        <v>120040</v>
      </c>
      <c r="I457" s="60">
        <v>320</v>
      </c>
      <c r="J457" s="60">
        <v>59.64</v>
      </c>
      <c r="K457" s="60">
        <v>0</v>
      </c>
      <c r="L457" s="60">
        <v>0</v>
      </c>
      <c r="M457" s="60">
        <v>378.47</v>
      </c>
      <c r="N457" s="60">
        <v>0</v>
      </c>
      <c r="O457" s="75">
        <v>42215</v>
      </c>
      <c r="P457" s="59" t="s">
        <v>132</v>
      </c>
    </row>
    <row r="458" spans="2:16" x14ac:dyDescent="0.25">
      <c r="B458" s="59" t="s">
        <v>127</v>
      </c>
      <c r="C458" s="68" t="s">
        <v>188</v>
      </c>
      <c r="D458" s="62">
        <v>5</v>
      </c>
      <c r="E458" s="62">
        <v>1</v>
      </c>
      <c r="F458" s="59" t="s">
        <v>86</v>
      </c>
      <c r="G458" s="59" t="s">
        <v>142</v>
      </c>
      <c r="H458" s="60">
        <v>120040</v>
      </c>
      <c r="I458" s="60">
        <v>320</v>
      </c>
      <c r="J458" s="60">
        <v>71.05</v>
      </c>
      <c r="K458" s="60">
        <v>1.18</v>
      </c>
      <c r="L458" s="60">
        <v>2.73</v>
      </c>
      <c r="M458" s="60">
        <v>386.02</v>
      </c>
      <c r="N458" s="60">
        <v>0</v>
      </c>
      <c r="O458" s="75">
        <v>42221</v>
      </c>
      <c r="P458" s="59" t="s">
        <v>132</v>
      </c>
    </row>
    <row r="459" spans="2:16" x14ac:dyDescent="0.25">
      <c r="B459" s="59" t="s">
        <v>127</v>
      </c>
      <c r="C459" s="68" t="s">
        <v>188</v>
      </c>
      <c r="D459" s="62">
        <v>5</v>
      </c>
      <c r="E459" s="62">
        <v>1</v>
      </c>
      <c r="F459" s="59" t="s">
        <v>86</v>
      </c>
      <c r="G459" s="59" t="s">
        <v>142</v>
      </c>
      <c r="H459" s="60">
        <v>120040</v>
      </c>
      <c r="I459" s="60">
        <v>320</v>
      </c>
      <c r="J459" s="60">
        <v>66.63</v>
      </c>
      <c r="K459" s="60">
        <v>0</v>
      </c>
      <c r="L459" s="60">
        <v>0</v>
      </c>
      <c r="M459" s="60">
        <v>386.63</v>
      </c>
      <c r="N459" s="60">
        <v>0</v>
      </c>
      <c r="O459" s="75">
        <v>42255</v>
      </c>
      <c r="P459" s="59" t="s">
        <v>132</v>
      </c>
    </row>
    <row r="460" spans="2:16" x14ac:dyDescent="0.25">
      <c r="B460" s="59" t="s">
        <v>127</v>
      </c>
      <c r="C460" s="68" t="s">
        <v>188</v>
      </c>
      <c r="D460" s="62">
        <v>5</v>
      </c>
      <c r="E460" s="62">
        <v>1</v>
      </c>
      <c r="F460" s="59" t="s">
        <v>86</v>
      </c>
      <c r="G460" s="59" t="s">
        <v>142</v>
      </c>
      <c r="H460" s="60">
        <v>120040</v>
      </c>
      <c r="I460" s="60">
        <v>320</v>
      </c>
      <c r="J460" s="60">
        <v>71.05</v>
      </c>
      <c r="K460" s="60">
        <v>1.04</v>
      </c>
      <c r="L460" s="60">
        <v>7.78</v>
      </c>
      <c r="M460" s="60">
        <v>391.03</v>
      </c>
      <c r="N460" s="60">
        <v>0</v>
      </c>
      <c r="O460" s="75">
        <v>42282</v>
      </c>
      <c r="P460" s="59" t="s">
        <v>132</v>
      </c>
    </row>
    <row r="461" spans="2:16" x14ac:dyDescent="0.25">
      <c r="B461" s="59" t="s">
        <v>127</v>
      </c>
      <c r="C461" s="68" t="s">
        <v>188</v>
      </c>
      <c r="D461" s="62">
        <v>5</v>
      </c>
      <c r="E461" s="62">
        <v>1</v>
      </c>
      <c r="F461" s="59" t="s">
        <v>86</v>
      </c>
      <c r="G461" s="59" t="s">
        <v>142</v>
      </c>
      <c r="H461" s="60">
        <v>120040</v>
      </c>
      <c r="I461" s="60">
        <v>320</v>
      </c>
      <c r="J461" s="60">
        <v>71.91</v>
      </c>
      <c r="K461" s="60">
        <v>0</v>
      </c>
      <c r="L461" s="60">
        <v>0</v>
      </c>
      <c r="M461" s="60">
        <v>391.91</v>
      </c>
      <c r="N461" s="60">
        <v>0</v>
      </c>
      <c r="O461" s="75">
        <v>42313</v>
      </c>
      <c r="P461" s="59" t="s">
        <v>132</v>
      </c>
    </row>
    <row r="462" spans="2:16" x14ac:dyDescent="0.25">
      <c r="B462" s="59" t="s">
        <v>127</v>
      </c>
      <c r="C462" s="68" t="s">
        <v>188</v>
      </c>
      <c r="D462" s="62">
        <v>5</v>
      </c>
      <c r="E462" s="62">
        <v>1</v>
      </c>
      <c r="F462" s="59" t="s">
        <v>134</v>
      </c>
      <c r="G462" s="59" t="s">
        <v>142</v>
      </c>
      <c r="H462" s="60">
        <v>120040</v>
      </c>
      <c r="I462" s="60">
        <v>98000</v>
      </c>
      <c r="J462" s="60">
        <v>102640.19</v>
      </c>
      <c r="K462" s="60">
        <v>62794.1</v>
      </c>
      <c r="L462" s="60">
        <v>4012.8</v>
      </c>
      <c r="M462" s="60">
        <v>0</v>
      </c>
      <c r="N462" s="60">
        <v>267447.09000000003</v>
      </c>
      <c r="O462" s="75">
        <v>42738</v>
      </c>
      <c r="P462" s="59" t="s">
        <v>132</v>
      </c>
    </row>
  </sheetData>
  <autoFilter ref="B2:P462" xr:uid="{5843B79B-8916-44A2-90C5-A9F83C2A7434}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4EE5B-37E3-462D-A922-DB2AA7B59C55}">
  <sheetPr>
    <pageSetUpPr fitToPage="1"/>
  </sheetPr>
  <dimension ref="A1:J12"/>
  <sheetViews>
    <sheetView showGridLines="0" topLeftCell="B1" zoomScaleNormal="100" workbookViewId="0">
      <selection activeCell="D17" sqref="D17"/>
    </sheetView>
  </sheetViews>
  <sheetFormatPr defaultRowHeight="15" x14ac:dyDescent="0.25"/>
  <cols>
    <col min="3" max="3" width="21.5703125" style="14" customWidth="1"/>
    <col min="4" max="4" width="16.42578125" style="14" customWidth="1"/>
    <col min="5" max="5" width="46.5703125" style="14" customWidth="1"/>
    <col min="6" max="6" width="13.7109375" style="14" customWidth="1"/>
    <col min="7" max="7" width="13" style="14" customWidth="1"/>
    <col min="8" max="8" width="23.7109375" style="14" bestFit="1" customWidth="1"/>
    <col min="9" max="9" width="19.140625" style="29" customWidth="1"/>
    <col min="10" max="10" width="19.140625" style="14" customWidth="1"/>
    <col min="259" max="259" width="21.5703125" customWidth="1"/>
    <col min="260" max="260" width="16.42578125" customWidth="1"/>
    <col min="261" max="261" width="46.5703125" customWidth="1"/>
    <col min="262" max="262" width="13.7109375" customWidth="1"/>
    <col min="263" max="263" width="13" customWidth="1"/>
    <col min="264" max="264" width="23.7109375" bestFit="1" customWidth="1"/>
    <col min="265" max="266" width="19.140625" customWidth="1"/>
    <col min="515" max="515" width="21.5703125" customWidth="1"/>
    <col min="516" max="516" width="16.42578125" customWidth="1"/>
    <col min="517" max="517" width="46.5703125" customWidth="1"/>
    <col min="518" max="518" width="13.7109375" customWidth="1"/>
    <col min="519" max="519" width="13" customWidth="1"/>
    <col min="520" max="520" width="23.7109375" bestFit="1" customWidth="1"/>
    <col min="521" max="522" width="19.140625" customWidth="1"/>
    <col min="771" max="771" width="21.5703125" customWidth="1"/>
    <col min="772" max="772" width="16.42578125" customWidth="1"/>
    <col min="773" max="773" width="46.5703125" customWidth="1"/>
    <col min="774" max="774" width="13.7109375" customWidth="1"/>
    <col min="775" max="775" width="13" customWidth="1"/>
    <col min="776" max="776" width="23.7109375" bestFit="1" customWidth="1"/>
    <col min="777" max="778" width="19.140625" customWidth="1"/>
    <col min="1027" max="1027" width="21.5703125" customWidth="1"/>
    <col min="1028" max="1028" width="16.42578125" customWidth="1"/>
    <col min="1029" max="1029" width="46.5703125" customWidth="1"/>
    <col min="1030" max="1030" width="13.7109375" customWidth="1"/>
    <col min="1031" max="1031" width="13" customWidth="1"/>
    <col min="1032" max="1032" width="23.7109375" bestFit="1" customWidth="1"/>
    <col min="1033" max="1034" width="19.140625" customWidth="1"/>
    <col min="1283" max="1283" width="21.5703125" customWidth="1"/>
    <col min="1284" max="1284" width="16.42578125" customWidth="1"/>
    <col min="1285" max="1285" width="46.5703125" customWidth="1"/>
    <col min="1286" max="1286" width="13.7109375" customWidth="1"/>
    <col min="1287" max="1287" width="13" customWidth="1"/>
    <col min="1288" max="1288" width="23.7109375" bestFit="1" customWidth="1"/>
    <col min="1289" max="1290" width="19.140625" customWidth="1"/>
    <col min="1539" max="1539" width="21.5703125" customWidth="1"/>
    <col min="1540" max="1540" width="16.42578125" customWidth="1"/>
    <col min="1541" max="1541" width="46.5703125" customWidth="1"/>
    <col min="1542" max="1542" width="13.7109375" customWidth="1"/>
    <col min="1543" max="1543" width="13" customWidth="1"/>
    <col min="1544" max="1544" width="23.7109375" bestFit="1" customWidth="1"/>
    <col min="1545" max="1546" width="19.140625" customWidth="1"/>
    <col min="1795" max="1795" width="21.5703125" customWidth="1"/>
    <col min="1796" max="1796" width="16.42578125" customWidth="1"/>
    <col min="1797" max="1797" width="46.5703125" customWidth="1"/>
    <col min="1798" max="1798" width="13.7109375" customWidth="1"/>
    <col min="1799" max="1799" width="13" customWidth="1"/>
    <col min="1800" max="1800" width="23.7109375" bestFit="1" customWidth="1"/>
    <col min="1801" max="1802" width="19.140625" customWidth="1"/>
    <col min="2051" max="2051" width="21.5703125" customWidth="1"/>
    <col min="2052" max="2052" width="16.42578125" customWidth="1"/>
    <col min="2053" max="2053" width="46.5703125" customWidth="1"/>
    <col min="2054" max="2054" width="13.7109375" customWidth="1"/>
    <col min="2055" max="2055" width="13" customWidth="1"/>
    <col min="2056" max="2056" width="23.7109375" bestFit="1" customWidth="1"/>
    <col min="2057" max="2058" width="19.140625" customWidth="1"/>
    <col min="2307" max="2307" width="21.5703125" customWidth="1"/>
    <col min="2308" max="2308" width="16.42578125" customWidth="1"/>
    <col min="2309" max="2309" width="46.5703125" customWidth="1"/>
    <col min="2310" max="2310" width="13.7109375" customWidth="1"/>
    <col min="2311" max="2311" width="13" customWidth="1"/>
    <col min="2312" max="2312" width="23.7109375" bestFit="1" customWidth="1"/>
    <col min="2313" max="2314" width="19.140625" customWidth="1"/>
    <col min="2563" max="2563" width="21.5703125" customWidth="1"/>
    <col min="2564" max="2564" width="16.42578125" customWidth="1"/>
    <col min="2565" max="2565" width="46.5703125" customWidth="1"/>
    <col min="2566" max="2566" width="13.7109375" customWidth="1"/>
    <col min="2567" max="2567" width="13" customWidth="1"/>
    <col min="2568" max="2568" width="23.7109375" bestFit="1" customWidth="1"/>
    <col min="2569" max="2570" width="19.140625" customWidth="1"/>
    <col min="2819" max="2819" width="21.5703125" customWidth="1"/>
    <col min="2820" max="2820" width="16.42578125" customWidth="1"/>
    <col min="2821" max="2821" width="46.5703125" customWidth="1"/>
    <col min="2822" max="2822" width="13.7109375" customWidth="1"/>
    <col min="2823" max="2823" width="13" customWidth="1"/>
    <col min="2824" max="2824" width="23.7109375" bestFit="1" customWidth="1"/>
    <col min="2825" max="2826" width="19.140625" customWidth="1"/>
    <col min="3075" max="3075" width="21.5703125" customWidth="1"/>
    <col min="3076" max="3076" width="16.42578125" customWidth="1"/>
    <col min="3077" max="3077" width="46.5703125" customWidth="1"/>
    <col min="3078" max="3078" width="13.7109375" customWidth="1"/>
    <col min="3079" max="3079" width="13" customWidth="1"/>
    <col min="3080" max="3080" width="23.7109375" bestFit="1" customWidth="1"/>
    <col min="3081" max="3082" width="19.140625" customWidth="1"/>
    <col min="3331" max="3331" width="21.5703125" customWidth="1"/>
    <col min="3332" max="3332" width="16.42578125" customWidth="1"/>
    <col min="3333" max="3333" width="46.5703125" customWidth="1"/>
    <col min="3334" max="3334" width="13.7109375" customWidth="1"/>
    <col min="3335" max="3335" width="13" customWidth="1"/>
    <col min="3336" max="3336" width="23.7109375" bestFit="1" customWidth="1"/>
    <col min="3337" max="3338" width="19.140625" customWidth="1"/>
    <col min="3587" max="3587" width="21.5703125" customWidth="1"/>
    <col min="3588" max="3588" width="16.42578125" customWidth="1"/>
    <col min="3589" max="3589" width="46.5703125" customWidth="1"/>
    <col min="3590" max="3590" width="13.7109375" customWidth="1"/>
    <col min="3591" max="3591" width="13" customWidth="1"/>
    <col min="3592" max="3592" width="23.7109375" bestFit="1" customWidth="1"/>
    <col min="3593" max="3594" width="19.140625" customWidth="1"/>
    <col min="3843" max="3843" width="21.5703125" customWidth="1"/>
    <col min="3844" max="3844" width="16.42578125" customWidth="1"/>
    <col min="3845" max="3845" width="46.5703125" customWidth="1"/>
    <col min="3846" max="3846" width="13.7109375" customWidth="1"/>
    <col min="3847" max="3847" width="13" customWidth="1"/>
    <col min="3848" max="3848" width="23.7109375" bestFit="1" customWidth="1"/>
    <col min="3849" max="3850" width="19.140625" customWidth="1"/>
    <col min="4099" max="4099" width="21.5703125" customWidth="1"/>
    <col min="4100" max="4100" width="16.42578125" customWidth="1"/>
    <col min="4101" max="4101" width="46.5703125" customWidth="1"/>
    <col min="4102" max="4102" width="13.7109375" customWidth="1"/>
    <col min="4103" max="4103" width="13" customWidth="1"/>
    <col min="4104" max="4104" width="23.7109375" bestFit="1" customWidth="1"/>
    <col min="4105" max="4106" width="19.140625" customWidth="1"/>
    <col min="4355" max="4355" width="21.5703125" customWidth="1"/>
    <col min="4356" max="4356" width="16.42578125" customWidth="1"/>
    <col min="4357" max="4357" width="46.5703125" customWidth="1"/>
    <col min="4358" max="4358" width="13.7109375" customWidth="1"/>
    <col min="4359" max="4359" width="13" customWidth="1"/>
    <col min="4360" max="4360" width="23.7109375" bestFit="1" customWidth="1"/>
    <col min="4361" max="4362" width="19.140625" customWidth="1"/>
    <col min="4611" max="4611" width="21.5703125" customWidth="1"/>
    <col min="4612" max="4612" width="16.42578125" customWidth="1"/>
    <col min="4613" max="4613" width="46.5703125" customWidth="1"/>
    <col min="4614" max="4614" width="13.7109375" customWidth="1"/>
    <col min="4615" max="4615" width="13" customWidth="1"/>
    <col min="4616" max="4616" width="23.7109375" bestFit="1" customWidth="1"/>
    <col min="4617" max="4618" width="19.140625" customWidth="1"/>
    <col min="4867" max="4867" width="21.5703125" customWidth="1"/>
    <col min="4868" max="4868" width="16.42578125" customWidth="1"/>
    <col min="4869" max="4869" width="46.5703125" customWidth="1"/>
    <col min="4870" max="4870" width="13.7109375" customWidth="1"/>
    <col min="4871" max="4871" width="13" customWidth="1"/>
    <col min="4872" max="4872" width="23.7109375" bestFit="1" customWidth="1"/>
    <col min="4873" max="4874" width="19.140625" customWidth="1"/>
    <col min="5123" max="5123" width="21.5703125" customWidth="1"/>
    <col min="5124" max="5124" width="16.42578125" customWidth="1"/>
    <col min="5125" max="5125" width="46.5703125" customWidth="1"/>
    <col min="5126" max="5126" width="13.7109375" customWidth="1"/>
    <col min="5127" max="5127" width="13" customWidth="1"/>
    <col min="5128" max="5128" width="23.7109375" bestFit="1" customWidth="1"/>
    <col min="5129" max="5130" width="19.140625" customWidth="1"/>
    <col min="5379" max="5379" width="21.5703125" customWidth="1"/>
    <col min="5380" max="5380" width="16.42578125" customWidth="1"/>
    <col min="5381" max="5381" width="46.5703125" customWidth="1"/>
    <col min="5382" max="5382" width="13.7109375" customWidth="1"/>
    <col min="5383" max="5383" width="13" customWidth="1"/>
    <col min="5384" max="5384" width="23.7109375" bestFit="1" customWidth="1"/>
    <col min="5385" max="5386" width="19.140625" customWidth="1"/>
    <col min="5635" max="5635" width="21.5703125" customWidth="1"/>
    <col min="5636" max="5636" width="16.42578125" customWidth="1"/>
    <col min="5637" max="5637" width="46.5703125" customWidth="1"/>
    <col min="5638" max="5638" width="13.7109375" customWidth="1"/>
    <col min="5639" max="5639" width="13" customWidth="1"/>
    <col min="5640" max="5640" width="23.7109375" bestFit="1" customWidth="1"/>
    <col min="5641" max="5642" width="19.140625" customWidth="1"/>
    <col min="5891" max="5891" width="21.5703125" customWidth="1"/>
    <col min="5892" max="5892" width="16.42578125" customWidth="1"/>
    <col min="5893" max="5893" width="46.5703125" customWidth="1"/>
    <col min="5894" max="5894" width="13.7109375" customWidth="1"/>
    <col min="5895" max="5895" width="13" customWidth="1"/>
    <col min="5896" max="5896" width="23.7109375" bestFit="1" customWidth="1"/>
    <col min="5897" max="5898" width="19.140625" customWidth="1"/>
    <col min="6147" max="6147" width="21.5703125" customWidth="1"/>
    <col min="6148" max="6148" width="16.42578125" customWidth="1"/>
    <col min="6149" max="6149" width="46.5703125" customWidth="1"/>
    <col min="6150" max="6150" width="13.7109375" customWidth="1"/>
    <col min="6151" max="6151" width="13" customWidth="1"/>
    <col min="6152" max="6152" width="23.7109375" bestFit="1" customWidth="1"/>
    <col min="6153" max="6154" width="19.140625" customWidth="1"/>
    <col min="6403" max="6403" width="21.5703125" customWidth="1"/>
    <col min="6404" max="6404" width="16.42578125" customWidth="1"/>
    <col min="6405" max="6405" width="46.5703125" customWidth="1"/>
    <col min="6406" max="6406" width="13.7109375" customWidth="1"/>
    <col min="6407" max="6407" width="13" customWidth="1"/>
    <col min="6408" max="6408" width="23.7109375" bestFit="1" customWidth="1"/>
    <col min="6409" max="6410" width="19.140625" customWidth="1"/>
    <col min="6659" max="6659" width="21.5703125" customWidth="1"/>
    <col min="6660" max="6660" width="16.42578125" customWidth="1"/>
    <col min="6661" max="6661" width="46.5703125" customWidth="1"/>
    <col min="6662" max="6662" width="13.7109375" customWidth="1"/>
    <col min="6663" max="6663" width="13" customWidth="1"/>
    <col min="6664" max="6664" width="23.7109375" bestFit="1" customWidth="1"/>
    <col min="6665" max="6666" width="19.140625" customWidth="1"/>
    <col min="6915" max="6915" width="21.5703125" customWidth="1"/>
    <col min="6916" max="6916" width="16.42578125" customWidth="1"/>
    <col min="6917" max="6917" width="46.5703125" customWidth="1"/>
    <col min="6918" max="6918" width="13.7109375" customWidth="1"/>
    <col min="6919" max="6919" width="13" customWidth="1"/>
    <col min="6920" max="6920" width="23.7109375" bestFit="1" customWidth="1"/>
    <col min="6921" max="6922" width="19.140625" customWidth="1"/>
    <col min="7171" max="7171" width="21.5703125" customWidth="1"/>
    <col min="7172" max="7172" width="16.42578125" customWidth="1"/>
    <col min="7173" max="7173" width="46.5703125" customWidth="1"/>
    <col min="7174" max="7174" width="13.7109375" customWidth="1"/>
    <col min="7175" max="7175" width="13" customWidth="1"/>
    <col min="7176" max="7176" width="23.7109375" bestFit="1" customWidth="1"/>
    <col min="7177" max="7178" width="19.140625" customWidth="1"/>
    <col min="7427" max="7427" width="21.5703125" customWidth="1"/>
    <col min="7428" max="7428" width="16.42578125" customWidth="1"/>
    <col min="7429" max="7429" width="46.5703125" customWidth="1"/>
    <col min="7430" max="7430" width="13.7109375" customWidth="1"/>
    <col min="7431" max="7431" width="13" customWidth="1"/>
    <col min="7432" max="7432" width="23.7109375" bestFit="1" customWidth="1"/>
    <col min="7433" max="7434" width="19.140625" customWidth="1"/>
    <col min="7683" max="7683" width="21.5703125" customWidth="1"/>
    <col min="7684" max="7684" width="16.42578125" customWidth="1"/>
    <col min="7685" max="7685" width="46.5703125" customWidth="1"/>
    <col min="7686" max="7686" width="13.7109375" customWidth="1"/>
    <col min="7687" max="7687" width="13" customWidth="1"/>
    <col min="7688" max="7688" width="23.7109375" bestFit="1" customWidth="1"/>
    <col min="7689" max="7690" width="19.140625" customWidth="1"/>
    <col min="7939" max="7939" width="21.5703125" customWidth="1"/>
    <col min="7940" max="7940" width="16.42578125" customWidth="1"/>
    <col min="7941" max="7941" width="46.5703125" customWidth="1"/>
    <col min="7942" max="7942" width="13.7109375" customWidth="1"/>
    <col min="7943" max="7943" width="13" customWidth="1"/>
    <col min="7944" max="7944" width="23.7109375" bestFit="1" customWidth="1"/>
    <col min="7945" max="7946" width="19.140625" customWidth="1"/>
    <col min="8195" max="8195" width="21.5703125" customWidth="1"/>
    <col min="8196" max="8196" width="16.42578125" customWidth="1"/>
    <col min="8197" max="8197" width="46.5703125" customWidth="1"/>
    <col min="8198" max="8198" width="13.7109375" customWidth="1"/>
    <col min="8199" max="8199" width="13" customWidth="1"/>
    <col min="8200" max="8200" width="23.7109375" bestFit="1" customWidth="1"/>
    <col min="8201" max="8202" width="19.140625" customWidth="1"/>
    <col min="8451" max="8451" width="21.5703125" customWidth="1"/>
    <col min="8452" max="8452" width="16.42578125" customWidth="1"/>
    <col min="8453" max="8453" width="46.5703125" customWidth="1"/>
    <col min="8454" max="8454" width="13.7109375" customWidth="1"/>
    <col min="8455" max="8455" width="13" customWidth="1"/>
    <col min="8456" max="8456" width="23.7109375" bestFit="1" customWidth="1"/>
    <col min="8457" max="8458" width="19.140625" customWidth="1"/>
    <col min="8707" max="8707" width="21.5703125" customWidth="1"/>
    <col min="8708" max="8708" width="16.42578125" customWidth="1"/>
    <col min="8709" max="8709" width="46.5703125" customWidth="1"/>
    <col min="8710" max="8710" width="13.7109375" customWidth="1"/>
    <col min="8711" max="8711" width="13" customWidth="1"/>
    <col min="8712" max="8712" width="23.7109375" bestFit="1" customWidth="1"/>
    <col min="8713" max="8714" width="19.140625" customWidth="1"/>
    <col min="8963" max="8963" width="21.5703125" customWidth="1"/>
    <col min="8964" max="8964" width="16.42578125" customWidth="1"/>
    <col min="8965" max="8965" width="46.5703125" customWidth="1"/>
    <col min="8966" max="8966" width="13.7109375" customWidth="1"/>
    <col min="8967" max="8967" width="13" customWidth="1"/>
    <col min="8968" max="8968" width="23.7109375" bestFit="1" customWidth="1"/>
    <col min="8969" max="8970" width="19.140625" customWidth="1"/>
    <col min="9219" max="9219" width="21.5703125" customWidth="1"/>
    <col min="9220" max="9220" width="16.42578125" customWidth="1"/>
    <col min="9221" max="9221" width="46.5703125" customWidth="1"/>
    <col min="9222" max="9222" width="13.7109375" customWidth="1"/>
    <col min="9223" max="9223" width="13" customWidth="1"/>
    <col min="9224" max="9224" width="23.7109375" bestFit="1" customWidth="1"/>
    <col min="9225" max="9226" width="19.140625" customWidth="1"/>
    <col min="9475" max="9475" width="21.5703125" customWidth="1"/>
    <col min="9476" max="9476" width="16.42578125" customWidth="1"/>
    <col min="9477" max="9477" width="46.5703125" customWidth="1"/>
    <col min="9478" max="9478" width="13.7109375" customWidth="1"/>
    <col min="9479" max="9479" width="13" customWidth="1"/>
    <col min="9480" max="9480" width="23.7109375" bestFit="1" customWidth="1"/>
    <col min="9481" max="9482" width="19.140625" customWidth="1"/>
    <col min="9731" max="9731" width="21.5703125" customWidth="1"/>
    <col min="9732" max="9732" width="16.42578125" customWidth="1"/>
    <col min="9733" max="9733" width="46.5703125" customWidth="1"/>
    <col min="9734" max="9734" width="13.7109375" customWidth="1"/>
    <col min="9735" max="9735" width="13" customWidth="1"/>
    <col min="9736" max="9736" width="23.7109375" bestFit="1" customWidth="1"/>
    <col min="9737" max="9738" width="19.140625" customWidth="1"/>
    <col min="9987" max="9987" width="21.5703125" customWidth="1"/>
    <col min="9988" max="9988" width="16.42578125" customWidth="1"/>
    <col min="9989" max="9989" width="46.5703125" customWidth="1"/>
    <col min="9990" max="9990" width="13.7109375" customWidth="1"/>
    <col min="9991" max="9991" width="13" customWidth="1"/>
    <col min="9992" max="9992" width="23.7109375" bestFit="1" customWidth="1"/>
    <col min="9993" max="9994" width="19.140625" customWidth="1"/>
    <col min="10243" max="10243" width="21.5703125" customWidth="1"/>
    <col min="10244" max="10244" width="16.42578125" customWidth="1"/>
    <col min="10245" max="10245" width="46.5703125" customWidth="1"/>
    <col min="10246" max="10246" width="13.7109375" customWidth="1"/>
    <col min="10247" max="10247" width="13" customWidth="1"/>
    <col min="10248" max="10248" width="23.7109375" bestFit="1" customWidth="1"/>
    <col min="10249" max="10250" width="19.140625" customWidth="1"/>
    <col min="10499" max="10499" width="21.5703125" customWidth="1"/>
    <col min="10500" max="10500" width="16.42578125" customWidth="1"/>
    <col min="10501" max="10501" width="46.5703125" customWidth="1"/>
    <col min="10502" max="10502" width="13.7109375" customWidth="1"/>
    <col min="10503" max="10503" width="13" customWidth="1"/>
    <col min="10504" max="10504" width="23.7109375" bestFit="1" customWidth="1"/>
    <col min="10505" max="10506" width="19.140625" customWidth="1"/>
    <col min="10755" max="10755" width="21.5703125" customWidth="1"/>
    <col min="10756" max="10756" width="16.42578125" customWidth="1"/>
    <col min="10757" max="10757" width="46.5703125" customWidth="1"/>
    <col min="10758" max="10758" width="13.7109375" customWidth="1"/>
    <col min="10759" max="10759" width="13" customWidth="1"/>
    <col min="10760" max="10760" width="23.7109375" bestFit="1" customWidth="1"/>
    <col min="10761" max="10762" width="19.140625" customWidth="1"/>
    <col min="11011" max="11011" width="21.5703125" customWidth="1"/>
    <col min="11012" max="11012" width="16.42578125" customWidth="1"/>
    <col min="11013" max="11013" width="46.5703125" customWidth="1"/>
    <col min="11014" max="11014" width="13.7109375" customWidth="1"/>
    <col min="11015" max="11015" width="13" customWidth="1"/>
    <col min="11016" max="11016" width="23.7109375" bestFit="1" customWidth="1"/>
    <col min="11017" max="11018" width="19.140625" customWidth="1"/>
    <col min="11267" max="11267" width="21.5703125" customWidth="1"/>
    <col min="11268" max="11268" width="16.42578125" customWidth="1"/>
    <col min="11269" max="11269" width="46.5703125" customWidth="1"/>
    <col min="11270" max="11270" width="13.7109375" customWidth="1"/>
    <col min="11271" max="11271" width="13" customWidth="1"/>
    <col min="11272" max="11272" width="23.7109375" bestFit="1" customWidth="1"/>
    <col min="11273" max="11274" width="19.140625" customWidth="1"/>
    <col min="11523" max="11523" width="21.5703125" customWidth="1"/>
    <col min="11524" max="11524" width="16.42578125" customWidth="1"/>
    <col min="11525" max="11525" width="46.5703125" customWidth="1"/>
    <col min="11526" max="11526" width="13.7109375" customWidth="1"/>
    <col min="11527" max="11527" width="13" customWidth="1"/>
    <col min="11528" max="11528" width="23.7109375" bestFit="1" customWidth="1"/>
    <col min="11529" max="11530" width="19.140625" customWidth="1"/>
    <col min="11779" max="11779" width="21.5703125" customWidth="1"/>
    <col min="11780" max="11780" width="16.42578125" customWidth="1"/>
    <col min="11781" max="11781" width="46.5703125" customWidth="1"/>
    <col min="11782" max="11782" width="13.7109375" customWidth="1"/>
    <col min="11783" max="11783" width="13" customWidth="1"/>
    <col min="11784" max="11784" width="23.7109375" bestFit="1" customWidth="1"/>
    <col min="11785" max="11786" width="19.140625" customWidth="1"/>
    <col min="12035" max="12035" width="21.5703125" customWidth="1"/>
    <col min="12036" max="12036" width="16.42578125" customWidth="1"/>
    <col min="12037" max="12037" width="46.5703125" customWidth="1"/>
    <col min="12038" max="12038" width="13.7109375" customWidth="1"/>
    <col min="12039" max="12039" width="13" customWidth="1"/>
    <col min="12040" max="12040" width="23.7109375" bestFit="1" customWidth="1"/>
    <col min="12041" max="12042" width="19.140625" customWidth="1"/>
    <col min="12291" max="12291" width="21.5703125" customWidth="1"/>
    <col min="12292" max="12292" width="16.42578125" customWidth="1"/>
    <col min="12293" max="12293" width="46.5703125" customWidth="1"/>
    <col min="12294" max="12294" width="13.7109375" customWidth="1"/>
    <col min="12295" max="12295" width="13" customWidth="1"/>
    <col min="12296" max="12296" width="23.7109375" bestFit="1" customWidth="1"/>
    <col min="12297" max="12298" width="19.140625" customWidth="1"/>
    <col min="12547" max="12547" width="21.5703125" customWidth="1"/>
    <col min="12548" max="12548" width="16.42578125" customWidth="1"/>
    <col min="12549" max="12549" width="46.5703125" customWidth="1"/>
    <col min="12550" max="12550" width="13.7109375" customWidth="1"/>
    <col min="12551" max="12551" width="13" customWidth="1"/>
    <col min="12552" max="12552" width="23.7109375" bestFit="1" customWidth="1"/>
    <col min="12553" max="12554" width="19.140625" customWidth="1"/>
    <col min="12803" max="12803" width="21.5703125" customWidth="1"/>
    <col min="12804" max="12804" width="16.42578125" customWidth="1"/>
    <col min="12805" max="12805" width="46.5703125" customWidth="1"/>
    <col min="12806" max="12806" width="13.7109375" customWidth="1"/>
    <col min="12807" max="12807" width="13" customWidth="1"/>
    <col min="12808" max="12808" width="23.7109375" bestFit="1" customWidth="1"/>
    <col min="12809" max="12810" width="19.140625" customWidth="1"/>
    <col min="13059" max="13059" width="21.5703125" customWidth="1"/>
    <col min="13060" max="13060" width="16.42578125" customWidth="1"/>
    <col min="13061" max="13061" width="46.5703125" customWidth="1"/>
    <col min="13062" max="13062" width="13.7109375" customWidth="1"/>
    <col min="13063" max="13063" width="13" customWidth="1"/>
    <col min="13064" max="13064" width="23.7109375" bestFit="1" customWidth="1"/>
    <col min="13065" max="13066" width="19.140625" customWidth="1"/>
    <col min="13315" max="13315" width="21.5703125" customWidth="1"/>
    <col min="13316" max="13316" width="16.42578125" customWidth="1"/>
    <col min="13317" max="13317" width="46.5703125" customWidth="1"/>
    <col min="13318" max="13318" width="13.7109375" customWidth="1"/>
    <col min="13319" max="13319" width="13" customWidth="1"/>
    <col min="13320" max="13320" width="23.7109375" bestFit="1" customWidth="1"/>
    <col min="13321" max="13322" width="19.140625" customWidth="1"/>
    <col min="13571" max="13571" width="21.5703125" customWidth="1"/>
    <col min="13572" max="13572" width="16.42578125" customWidth="1"/>
    <col min="13573" max="13573" width="46.5703125" customWidth="1"/>
    <col min="13574" max="13574" width="13.7109375" customWidth="1"/>
    <col min="13575" max="13575" width="13" customWidth="1"/>
    <col min="13576" max="13576" width="23.7109375" bestFit="1" customWidth="1"/>
    <col min="13577" max="13578" width="19.140625" customWidth="1"/>
    <col min="13827" max="13827" width="21.5703125" customWidth="1"/>
    <col min="13828" max="13828" width="16.42578125" customWidth="1"/>
    <col min="13829" max="13829" width="46.5703125" customWidth="1"/>
    <col min="13830" max="13830" width="13.7109375" customWidth="1"/>
    <col min="13831" max="13831" width="13" customWidth="1"/>
    <col min="13832" max="13832" width="23.7109375" bestFit="1" customWidth="1"/>
    <col min="13833" max="13834" width="19.140625" customWidth="1"/>
    <col min="14083" max="14083" width="21.5703125" customWidth="1"/>
    <col min="14084" max="14084" width="16.42578125" customWidth="1"/>
    <col min="14085" max="14085" width="46.5703125" customWidth="1"/>
    <col min="14086" max="14086" width="13.7109375" customWidth="1"/>
    <col min="14087" max="14087" width="13" customWidth="1"/>
    <col min="14088" max="14088" width="23.7109375" bestFit="1" customWidth="1"/>
    <col min="14089" max="14090" width="19.140625" customWidth="1"/>
    <col min="14339" max="14339" width="21.5703125" customWidth="1"/>
    <col min="14340" max="14340" width="16.42578125" customWidth="1"/>
    <col min="14341" max="14341" width="46.5703125" customWidth="1"/>
    <col min="14342" max="14342" width="13.7109375" customWidth="1"/>
    <col min="14343" max="14343" width="13" customWidth="1"/>
    <col min="14344" max="14344" width="23.7109375" bestFit="1" customWidth="1"/>
    <col min="14345" max="14346" width="19.140625" customWidth="1"/>
    <col min="14595" max="14595" width="21.5703125" customWidth="1"/>
    <col min="14596" max="14596" width="16.42578125" customWidth="1"/>
    <col min="14597" max="14597" width="46.5703125" customWidth="1"/>
    <col min="14598" max="14598" width="13.7109375" customWidth="1"/>
    <col min="14599" max="14599" width="13" customWidth="1"/>
    <col min="14600" max="14600" width="23.7109375" bestFit="1" customWidth="1"/>
    <col min="14601" max="14602" width="19.140625" customWidth="1"/>
    <col min="14851" max="14851" width="21.5703125" customWidth="1"/>
    <col min="14852" max="14852" width="16.42578125" customWidth="1"/>
    <col min="14853" max="14853" width="46.5703125" customWidth="1"/>
    <col min="14854" max="14854" width="13.7109375" customWidth="1"/>
    <col min="14855" max="14855" width="13" customWidth="1"/>
    <col min="14856" max="14856" width="23.7109375" bestFit="1" customWidth="1"/>
    <col min="14857" max="14858" width="19.140625" customWidth="1"/>
    <col min="15107" max="15107" width="21.5703125" customWidth="1"/>
    <col min="15108" max="15108" width="16.42578125" customWidth="1"/>
    <col min="15109" max="15109" width="46.5703125" customWidth="1"/>
    <col min="15110" max="15110" width="13.7109375" customWidth="1"/>
    <col min="15111" max="15111" width="13" customWidth="1"/>
    <col min="15112" max="15112" width="23.7109375" bestFit="1" customWidth="1"/>
    <col min="15113" max="15114" width="19.140625" customWidth="1"/>
    <col min="15363" max="15363" width="21.5703125" customWidth="1"/>
    <col min="15364" max="15364" width="16.42578125" customWidth="1"/>
    <col min="15365" max="15365" width="46.5703125" customWidth="1"/>
    <col min="15366" max="15366" width="13.7109375" customWidth="1"/>
    <col min="15367" max="15367" width="13" customWidth="1"/>
    <col min="15368" max="15368" width="23.7109375" bestFit="1" customWidth="1"/>
    <col min="15369" max="15370" width="19.140625" customWidth="1"/>
    <col min="15619" max="15619" width="21.5703125" customWidth="1"/>
    <col min="15620" max="15620" width="16.42578125" customWidth="1"/>
    <col min="15621" max="15621" width="46.5703125" customWidth="1"/>
    <col min="15622" max="15622" width="13.7109375" customWidth="1"/>
    <col min="15623" max="15623" width="13" customWidth="1"/>
    <col min="15624" max="15624" width="23.7109375" bestFit="1" customWidth="1"/>
    <col min="15625" max="15626" width="19.140625" customWidth="1"/>
    <col min="15875" max="15875" width="21.5703125" customWidth="1"/>
    <col min="15876" max="15876" width="16.42578125" customWidth="1"/>
    <col min="15877" max="15877" width="46.5703125" customWidth="1"/>
    <col min="15878" max="15878" width="13.7109375" customWidth="1"/>
    <col min="15879" max="15879" width="13" customWidth="1"/>
    <col min="15880" max="15880" width="23.7109375" bestFit="1" customWidth="1"/>
    <col min="15881" max="15882" width="19.140625" customWidth="1"/>
    <col min="16131" max="16131" width="21.5703125" customWidth="1"/>
    <col min="16132" max="16132" width="16.42578125" customWidth="1"/>
    <col min="16133" max="16133" width="46.5703125" customWidth="1"/>
    <col min="16134" max="16134" width="13.7109375" customWidth="1"/>
    <col min="16135" max="16135" width="13" customWidth="1"/>
    <col min="16136" max="16136" width="23.7109375" bestFit="1" customWidth="1"/>
    <col min="16137" max="16138" width="19.140625" customWidth="1"/>
  </cols>
  <sheetData>
    <row r="1" spans="1:10" s="14" customFormat="1" ht="21" x14ac:dyDescent="0.35">
      <c r="C1" s="115" t="s">
        <v>93</v>
      </c>
      <c r="D1" s="116"/>
      <c r="E1" s="116"/>
      <c r="F1" s="116"/>
      <c r="G1" s="116"/>
      <c r="H1" s="116"/>
      <c r="I1" s="116"/>
      <c r="J1" s="116"/>
    </row>
    <row r="3" spans="1:10" x14ac:dyDescent="0.25">
      <c r="C3" s="13"/>
    </row>
    <row r="4" spans="1:10" x14ac:dyDescent="0.25">
      <c r="C4" s="13"/>
    </row>
    <row r="5" spans="1:10" x14ac:dyDescent="0.25">
      <c r="C5" s="13"/>
    </row>
    <row r="6" spans="1:10" x14ac:dyDescent="0.25">
      <c r="C6" s="13"/>
    </row>
    <row r="7" spans="1:10" x14ac:dyDescent="0.25">
      <c r="C7" s="13"/>
    </row>
    <row r="8" spans="1:10" x14ac:dyDescent="0.25">
      <c r="C8" s="13"/>
    </row>
    <row r="10" spans="1:10" ht="15.75" x14ac:dyDescent="0.25">
      <c r="B10" s="17" t="s">
        <v>153</v>
      </c>
      <c r="C10" s="17" t="s">
        <v>50</v>
      </c>
      <c r="D10" s="17" t="s">
        <v>51</v>
      </c>
      <c r="E10" s="17" t="s">
        <v>58</v>
      </c>
      <c r="F10" s="17" t="s">
        <v>59</v>
      </c>
      <c r="G10" s="17" t="s">
        <v>60</v>
      </c>
      <c r="H10" s="17" t="s">
        <v>61</v>
      </c>
      <c r="I10" s="30" t="s">
        <v>63</v>
      </c>
      <c r="J10" s="17" t="s">
        <v>64</v>
      </c>
    </row>
    <row r="11" spans="1:10" s="85" customFormat="1" x14ac:dyDescent="0.25">
      <c r="A11" s="85" t="str">
        <f>VLOOKUP(B11,'POSIÇÃO DE COMERCIALIZAÇÃO'!$A$3:$H$39,1,FALSE)</f>
        <v>4 1</v>
      </c>
      <c r="B11" s="81" t="str">
        <f t="shared" ref="B11:B12" si="0">C11&amp;" "&amp;D11</f>
        <v>4 1</v>
      </c>
      <c r="C11" s="81">
        <v>4</v>
      </c>
      <c r="D11" s="81">
        <v>1</v>
      </c>
      <c r="E11" s="86" t="s">
        <v>68</v>
      </c>
      <c r="F11" s="81">
        <v>2346</v>
      </c>
      <c r="G11" s="81" t="s">
        <v>65</v>
      </c>
      <c r="H11" s="87">
        <v>43641</v>
      </c>
      <c r="I11" s="88">
        <v>282.04000000000002</v>
      </c>
      <c r="J11" s="81" t="s">
        <v>66</v>
      </c>
    </row>
    <row r="12" spans="1:10" s="85" customFormat="1" x14ac:dyDescent="0.25">
      <c r="A12" s="85" t="str">
        <f>VLOOKUP(B12,'POSIÇÃO DE COMERCIALIZAÇÃO'!$A$3:$H$39,1,FALSE)</f>
        <v>5 201</v>
      </c>
      <c r="B12" s="81" t="str">
        <f t="shared" si="0"/>
        <v>5 201</v>
      </c>
      <c r="C12" s="81">
        <v>5</v>
      </c>
      <c r="D12" s="81">
        <v>201</v>
      </c>
      <c r="E12" s="86" t="s">
        <v>67</v>
      </c>
      <c r="F12" s="81">
        <v>2346</v>
      </c>
      <c r="G12" s="81" t="s">
        <v>65</v>
      </c>
      <c r="H12" s="87">
        <v>43633</v>
      </c>
      <c r="I12" s="88">
        <v>123.89</v>
      </c>
      <c r="J12" s="81" t="s">
        <v>66</v>
      </c>
    </row>
  </sheetData>
  <autoFilter ref="C10:J12" xr:uid="{7AAD59DC-2B7D-4FF7-BCEF-133F22681169}"/>
  <mergeCells count="1">
    <mergeCell ref="C1:J1"/>
  </mergeCells>
  <pageMargins left="0.51181102362204722" right="0.51181102362204722" top="0.78740157480314965" bottom="0.78740157480314965" header="0.31496062992125984" footer="0.31496062992125984"/>
  <pageSetup paperSize="9" scale="9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28E4-F8B0-4B91-A08B-3F19FCDE4F9D}">
  <dimension ref="A1:O18"/>
  <sheetViews>
    <sheetView showGridLines="0" workbookViewId="0">
      <selection activeCell="E17" sqref="E17"/>
    </sheetView>
  </sheetViews>
  <sheetFormatPr defaultRowHeight="15" x14ac:dyDescent="0.25"/>
  <cols>
    <col min="1" max="1" width="17.42578125" style="14" bestFit="1" customWidth="1"/>
    <col min="2" max="2" width="17.42578125" style="71" customWidth="1"/>
    <col min="3" max="3" width="9.140625" style="14"/>
    <col min="4" max="4" width="21.5703125" style="14" customWidth="1"/>
    <col min="5" max="6" width="29.140625" style="14" customWidth="1"/>
    <col min="7" max="7" width="13.7109375" style="14" customWidth="1"/>
    <col min="8" max="8" width="13" style="14" customWidth="1"/>
    <col min="9" max="9" width="23.7109375" style="14" bestFit="1" customWidth="1"/>
    <col min="10" max="10" width="23.7109375" style="14" customWidth="1"/>
    <col min="11" max="11" width="18" style="14" customWidth="1"/>
    <col min="12" max="14" width="19.140625" style="14" customWidth="1"/>
    <col min="15" max="15" width="38.28515625" style="14" customWidth="1"/>
    <col min="262" max="262" width="21.5703125" customWidth="1"/>
    <col min="263" max="263" width="12.7109375" customWidth="1"/>
    <col min="264" max="264" width="29.140625" customWidth="1"/>
    <col min="265" max="265" width="13.7109375" customWidth="1"/>
    <col min="266" max="266" width="13" customWidth="1"/>
    <col min="267" max="267" width="23.7109375" bestFit="1" customWidth="1"/>
    <col min="268" max="268" width="23.7109375" customWidth="1"/>
    <col min="269" max="269" width="19.140625" customWidth="1"/>
    <col min="270" max="270" width="19.28515625" customWidth="1"/>
    <col min="518" max="518" width="21.5703125" customWidth="1"/>
    <col min="519" max="519" width="12.7109375" customWidth="1"/>
    <col min="520" max="520" width="29.140625" customWidth="1"/>
    <col min="521" max="521" width="13.7109375" customWidth="1"/>
    <col min="522" max="522" width="13" customWidth="1"/>
    <col min="523" max="523" width="23.7109375" bestFit="1" customWidth="1"/>
    <col min="524" max="524" width="23.7109375" customWidth="1"/>
    <col min="525" max="525" width="19.140625" customWidth="1"/>
    <col min="526" max="526" width="19.28515625" customWidth="1"/>
    <col min="774" max="774" width="21.5703125" customWidth="1"/>
    <col min="775" max="775" width="12.7109375" customWidth="1"/>
    <col min="776" max="776" width="29.140625" customWidth="1"/>
    <col min="777" max="777" width="13.7109375" customWidth="1"/>
    <col min="778" max="778" width="13" customWidth="1"/>
    <col min="779" max="779" width="23.7109375" bestFit="1" customWidth="1"/>
    <col min="780" max="780" width="23.7109375" customWidth="1"/>
    <col min="781" max="781" width="19.140625" customWidth="1"/>
    <col min="782" max="782" width="19.28515625" customWidth="1"/>
    <col min="1030" max="1030" width="21.5703125" customWidth="1"/>
    <col min="1031" max="1031" width="12.7109375" customWidth="1"/>
    <col min="1032" max="1032" width="29.140625" customWidth="1"/>
    <col min="1033" max="1033" width="13.7109375" customWidth="1"/>
    <col min="1034" max="1034" width="13" customWidth="1"/>
    <col min="1035" max="1035" width="23.7109375" bestFit="1" customWidth="1"/>
    <col min="1036" max="1036" width="23.7109375" customWidth="1"/>
    <col min="1037" max="1037" width="19.140625" customWidth="1"/>
    <col min="1038" max="1038" width="19.28515625" customWidth="1"/>
    <col min="1286" max="1286" width="21.5703125" customWidth="1"/>
    <col min="1287" max="1287" width="12.7109375" customWidth="1"/>
    <col min="1288" max="1288" width="29.140625" customWidth="1"/>
    <col min="1289" max="1289" width="13.7109375" customWidth="1"/>
    <col min="1290" max="1290" width="13" customWidth="1"/>
    <col min="1291" max="1291" width="23.7109375" bestFit="1" customWidth="1"/>
    <col min="1292" max="1292" width="23.7109375" customWidth="1"/>
    <col min="1293" max="1293" width="19.140625" customWidth="1"/>
    <col min="1294" max="1294" width="19.28515625" customWidth="1"/>
    <col min="1542" max="1542" width="21.5703125" customWidth="1"/>
    <col min="1543" max="1543" width="12.7109375" customWidth="1"/>
    <col min="1544" max="1544" width="29.140625" customWidth="1"/>
    <col min="1545" max="1545" width="13.7109375" customWidth="1"/>
    <col min="1546" max="1546" width="13" customWidth="1"/>
    <col min="1547" max="1547" width="23.7109375" bestFit="1" customWidth="1"/>
    <col min="1548" max="1548" width="23.7109375" customWidth="1"/>
    <col min="1549" max="1549" width="19.140625" customWidth="1"/>
    <col min="1550" max="1550" width="19.28515625" customWidth="1"/>
    <col min="1798" max="1798" width="21.5703125" customWidth="1"/>
    <col min="1799" max="1799" width="12.7109375" customWidth="1"/>
    <col min="1800" max="1800" width="29.140625" customWidth="1"/>
    <col min="1801" max="1801" width="13.7109375" customWidth="1"/>
    <col min="1802" max="1802" width="13" customWidth="1"/>
    <col min="1803" max="1803" width="23.7109375" bestFit="1" customWidth="1"/>
    <col min="1804" max="1804" width="23.7109375" customWidth="1"/>
    <col min="1805" max="1805" width="19.140625" customWidth="1"/>
    <col min="1806" max="1806" width="19.28515625" customWidth="1"/>
    <col min="2054" max="2054" width="21.5703125" customWidth="1"/>
    <col min="2055" max="2055" width="12.7109375" customWidth="1"/>
    <col min="2056" max="2056" width="29.140625" customWidth="1"/>
    <col min="2057" max="2057" width="13.7109375" customWidth="1"/>
    <col min="2058" max="2058" width="13" customWidth="1"/>
    <col min="2059" max="2059" width="23.7109375" bestFit="1" customWidth="1"/>
    <col min="2060" max="2060" width="23.7109375" customWidth="1"/>
    <col min="2061" max="2061" width="19.140625" customWidth="1"/>
    <col min="2062" max="2062" width="19.28515625" customWidth="1"/>
    <col min="2310" max="2310" width="21.5703125" customWidth="1"/>
    <col min="2311" max="2311" width="12.7109375" customWidth="1"/>
    <col min="2312" max="2312" width="29.140625" customWidth="1"/>
    <col min="2313" max="2313" width="13.7109375" customWidth="1"/>
    <col min="2314" max="2314" width="13" customWidth="1"/>
    <col min="2315" max="2315" width="23.7109375" bestFit="1" customWidth="1"/>
    <col min="2316" max="2316" width="23.7109375" customWidth="1"/>
    <col min="2317" max="2317" width="19.140625" customWidth="1"/>
    <col min="2318" max="2318" width="19.28515625" customWidth="1"/>
    <col min="2566" max="2566" width="21.5703125" customWidth="1"/>
    <col min="2567" max="2567" width="12.7109375" customWidth="1"/>
    <col min="2568" max="2568" width="29.140625" customWidth="1"/>
    <col min="2569" max="2569" width="13.7109375" customWidth="1"/>
    <col min="2570" max="2570" width="13" customWidth="1"/>
    <col min="2571" max="2571" width="23.7109375" bestFit="1" customWidth="1"/>
    <col min="2572" max="2572" width="23.7109375" customWidth="1"/>
    <col min="2573" max="2573" width="19.140625" customWidth="1"/>
    <col min="2574" max="2574" width="19.28515625" customWidth="1"/>
    <col min="2822" max="2822" width="21.5703125" customWidth="1"/>
    <col min="2823" max="2823" width="12.7109375" customWidth="1"/>
    <col min="2824" max="2824" width="29.140625" customWidth="1"/>
    <col min="2825" max="2825" width="13.7109375" customWidth="1"/>
    <col min="2826" max="2826" width="13" customWidth="1"/>
    <col min="2827" max="2827" width="23.7109375" bestFit="1" customWidth="1"/>
    <col min="2828" max="2828" width="23.7109375" customWidth="1"/>
    <col min="2829" max="2829" width="19.140625" customWidth="1"/>
    <col min="2830" max="2830" width="19.28515625" customWidth="1"/>
    <col min="3078" max="3078" width="21.5703125" customWidth="1"/>
    <col min="3079" max="3079" width="12.7109375" customWidth="1"/>
    <col min="3080" max="3080" width="29.140625" customWidth="1"/>
    <col min="3081" max="3081" width="13.7109375" customWidth="1"/>
    <col min="3082" max="3082" width="13" customWidth="1"/>
    <col min="3083" max="3083" width="23.7109375" bestFit="1" customWidth="1"/>
    <col min="3084" max="3084" width="23.7109375" customWidth="1"/>
    <col min="3085" max="3085" width="19.140625" customWidth="1"/>
    <col min="3086" max="3086" width="19.28515625" customWidth="1"/>
    <col min="3334" max="3334" width="21.5703125" customWidth="1"/>
    <col min="3335" max="3335" width="12.7109375" customWidth="1"/>
    <col min="3336" max="3336" width="29.140625" customWidth="1"/>
    <col min="3337" max="3337" width="13.7109375" customWidth="1"/>
    <col min="3338" max="3338" width="13" customWidth="1"/>
    <col min="3339" max="3339" width="23.7109375" bestFit="1" customWidth="1"/>
    <col min="3340" max="3340" width="23.7109375" customWidth="1"/>
    <col min="3341" max="3341" width="19.140625" customWidth="1"/>
    <col min="3342" max="3342" width="19.28515625" customWidth="1"/>
    <col min="3590" max="3590" width="21.5703125" customWidth="1"/>
    <col min="3591" max="3591" width="12.7109375" customWidth="1"/>
    <col min="3592" max="3592" width="29.140625" customWidth="1"/>
    <col min="3593" max="3593" width="13.7109375" customWidth="1"/>
    <col min="3594" max="3594" width="13" customWidth="1"/>
    <col min="3595" max="3595" width="23.7109375" bestFit="1" customWidth="1"/>
    <col min="3596" max="3596" width="23.7109375" customWidth="1"/>
    <col min="3597" max="3597" width="19.140625" customWidth="1"/>
    <col min="3598" max="3598" width="19.28515625" customWidth="1"/>
    <col min="3846" max="3846" width="21.5703125" customWidth="1"/>
    <col min="3847" max="3847" width="12.7109375" customWidth="1"/>
    <col min="3848" max="3848" width="29.140625" customWidth="1"/>
    <col min="3849" max="3849" width="13.7109375" customWidth="1"/>
    <col min="3850" max="3850" width="13" customWidth="1"/>
    <col min="3851" max="3851" width="23.7109375" bestFit="1" customWidth="1"/>
    <col min="3852" max="3852" width="23.7109375" customWidth="1"/>
    <col min="3853" max="3853" width="19.140625" customWidth="1"/>
    <col min="3854" max="3854" width="19.28515625" customWidth="1"/>
    <col min="4102" max="4102" width="21.5703125" customWidth="1"/>
    <col min="4103" max="4103" width="12.7109375" customWidth="1"/>
    <col min="4104" max="4104" width="29.140625" customWidth="1"/>
    <col min="4105" max="4105" width="13.7109375" customWidth="1"/>
    <col min="4106" max="4106" width="13" customWidth="1"/>
    <col min="4107" max="4107" width="23.7109375" bestFit="1" customWidth="1"/>
    <col min="4108" max="4108" width="23.7109375" customWidth="1"/>
    <col min="4109" max="4109" width="19.140625" customWidth="1"/>
    <col min="4110" max="4110" width="19.28515625" customWidth="1"/>
    <col min="4358" max="4358" width="21.5703125" customWidth="1"/>
    <col min="4359" max="4359" width="12.7109375" customWidth="1"/>
    <col min="4360" max="4360" width="29.140625" customWidth="1"/>
    <col min="4361" max="4361" width="13.7109375" customWidth="1"/>
    <col min="4362" max="4362" width="13" customWidth="1"/>
    <col min="4363" max="4363" width="23.7109375" bestFit="1" customWidth="1"/>
    <col min="4364" max="4364" width="23.7109375" customWidth="1"/>
    <col min="4365" max="4365" width="19.140625" customWidth="1"/>
    <col min="4366" max="4366" width="19.28515625" customWidth="1"/>
    <col min="4614" max="4614" width="21.5703125" customWidth="1"/>
    <col min="4615" max="4615" width="12.7109375" customWidth="1"/>
    <col min="4616" max="4616" width="29.140625" customWidth="1"/>
    <col min="4617" max="4617" width="13.7109375" customWidth="1"/>
    <col min="4618" max="4618" width="13" customWidth="1"/>
    <col min="4619" max="4619" width="23.7109375" bestFit="1" customWidth="1"/>
    <col min="4620" max="4620" width="23.7109375" customWidth="1"/>
    <col min="4621" max="4621" width="19.140625" customWidth="1"/>
    <col min="4622" max="4622" width="19.28515625" customWidth="1"/>
    <col min="4870" max="4870" width="21.5703125" customWidth="1"/>
    <col min="4871" max="4871" width="12.7109375" customWidth="1"/>
    <col min="4872" max="4872" width="29.140625" customWidth="1"/>
    <col min="4873" max="4873" width="13.7109375" customWidth="1"/>
    <col min="4874" max="4874" width="13" customWidth="1"/>
    <col min="4875" max="4875" width="23.7109375" bestFit="1" customWidth="1"/>
    <col min="4876" max="4876" width="23.7109375" customWidth="1"/>
    <col min="4877" max="4877" width="19.140625" customWidth="1"/>
    <col min="4878" max="4878" width="19.28515625" customWidth="1"/>
    <col min="5126" max="5126" width="21.5703125" customWidth="1"/>
    <col min="5127" max="5127" width="12.7109375" customWidth="1"/>
    <col min="5128" max="5128" width="29.140625" customWidth="1"/>
    <col min="5129" max="5129" width="13.7109375" customWidth="1"/>
    <col min="5130" max="5130" width="13" customWidth="1"/>
    <col min="5131" max="5131" width="23.7109375" bestFit="1" customWidth="1"/>
    <col min="5132" max="5132" width="23.7109375" customWidth="1"/>
    <col min="5133" max="5133" width="19.140625" customWidth="1"/>
    <col min="5134" max="5134" width="19.28515625" customWidth="1"/>
    <col min="5382" max="5382" width="21.5703125" customWidth="1"/>
    <col min="5383" max="5383" width="12.7109375" customWidth="1"/>
    <col min="5384" max="5384" width="29.140625" customWidth="1"/>
    <col min="5385" max="5385" width="13.7109375" customWidth="1"/>
    <col min="5386" max="5386" width="13" customWidth="1"/>
    <col min="5387" max="5387" width="23.7109375" bestFit="1" customWidth="1"/>
    <col min="5388" max="5388" width="23.7109375" customWidth="1"/>
    <col min="5389" max="5389" width="19.140625" customWidth="1"/>
    <col min="5390" max="5390" width="19.28515625" customWidth="1"/>
    <col min="5638" max="5638" width="21.5703125" customWidth="1"/>
    <col min="5639" max="5639" width="12.7109375" customWidth="1"/>
    <col min="5640" max="5640" width="29.140625" customWidth="1"/>
    <col min="5641" max="5641" width="13.7109375" customWidth="1"/>
    <col min="5642" max="5642" width="13" customWidth="1"/>
    <col min="5643" max="5643" width="23.7109375" bestFit="1" customWidth="1"/>
    <col min="5644" max="5644" width="23.7109375" customWidth="1"/>
    <col min="5645" max="5645" width="19.140625" customWidth="1"/>
    <col min="5646" max="5646" width="19.28515625" customWidth="1"/>
    <col min="5894" max="5894" width="21.5703125" customWidth="1"/>
    <col min="5895" max="5895" width="12.7109375" customWidth="1"/>
    <col min="5896" max="5896" width="29.140625" customWidth="1"/>
    <col min="5897" max="5897" width="13.7109375" customWidth="1"/>
    <col min="5898" max="5898" width="13" customWidth="1"/>
    <col min="5899" max="5899" width="23.7109375" bestFit="1" customWidth="1"/>
    <col min="5900" max="5900" width="23.7109375" customWidth="1"/>
    <col min="5901" max="5901" width="19.140625" customWidth="1"/>
    <col min="5902" max="5902" width="19.28515625" customWidth="1"/>
    <col min="6150" max="6150" width="21.5703125" customWidth="1"/>
    <col min="6151" max="6151" width="12.7109375" customWidth="1"/>
    <col min="6152" max="6152" width="29.140625" customWidth="1"/>
    <col min="6153" max="6153" width="13.7109375" customWidth="1"/>
    <col min="6154" max="6154" width="13" customWidth="1"/>
    <col min="6155" max="6155" width="23.7109375" bestFit="1" customWidth="1"/>
    <col min="6156" max="6156" width="23.7109375" customWidth="1"/>
    <col min="6157" max="6157" width="19.140625" customWidth="1"/>
    <col min="6158" max="6158" width="19.28515625" customWidth="1"/>
    <col min="6406" max="6406" width="21.5703125" customWidth="1"/>
    <col min="6407" max="6407" width="12.7109375" customWidth="1"/>
    <col min="6408" max="6408" width="29.140625" customWidth="1"/>
    <col min="6409" max="6409" width="13.7109375" customWidth="1"/>
    <col min="6410" max="6410" width="13" customWidth="1"/>
    <col min="6411" max="6411" width="23.7109375" bestFit="1" customWidth="1"/>
    <col min="6412" max="6412" width="23.7109375" customWidth="1"/>
    <col min="6413" max="6413" width="19.140625" customWidth="1"/>
    <col min="6414" max="6414" width="19.28515625" customWidth="1"/>
    <col min="6662" max="6662" width="21.5703125" customWidth="1"/>
    <col min="6663" max="6663" width="12.7109375" customWidth="1"/>
    <col min="6664" max="6664" width="29.140625" customWidth="1"/>
    <col min="6665" max="6665" width="13.7109375" customWidth="1"/>
    <col min="6666" max="6666" width="13" customWidth="1"/>
    <col min="6667" max="6667" width="23.7109375" bestFit="1" customWidth="1"/>
    <col min="6668" max="6668" width="23.7109375" customWidth="1"/>
    <col min="6669" max="6669" width="19.140625" customWidth="1"/>
    <col min="6670" max="6670" width="19.28515625" customWidth="1"/>
    <col min="6918" max="6918" width="21.5703125" customWidth="1"/>
    <col min="6919" max="6919" width="12.7109375" customWidth="1"/>
    <col min="6920" max="6920" width="29.140625" customWidth="1"/>
    <col min="6921" max="6921" width="13.7109375" customWidth="1"/>
    <col min="6922" max="6922" width="13" customWidth="1"/>
    <col min="6923" max="6923" width="23.7109375" bestFit="1" customWidth="1"/>
    <col min="6924" max="6924" width="23.7109375" customWidth="1"/>
    <col min="6925" max="6925" width="19.140625" customWidth="1"/>
    <col min="6926" max="6926" width="19.28515625" customWidth="1"/>
    <col min="7174" max="7174" width="21.5703125" customWidth="1"/>
    <col min="7175" max="7175" width="12.7109375" customWidth="1"/>
    <col min="7176" max="7176" width="29.140625" customWidth="1"/>
    <col min="7177" max="7177" width="13.7109375" customWidth="1"/>
    <col min="7178" max="7178" width="13" customWidth="1"/>
    <col min="7179" max="7179" width="23.7109375" bestFit="1" customWidth="1"/>
    <col min="7180" max="7180" width="23.7109375" customWidth="1"/>
    <col min="7181" max="7181" width="19.140625" customWidth="1"/>
    <col min="7182" max="7182" width="19.28515625" customWidth="1"/>
    <col min="7430" max="7430" width="21.5703125" customWidth="1"/>
    <col min="7431" max="7431" width="12.7109375" customWidth="1"/>
    <col min="7432" max="7432" width="29.140625" customWidth="1"/>
    <col min="7433" max="7433" width="13.7109375" customWidth="1"/>
    <col min="7434" max="7434" width="13" customWidth="1"/>
    <col min="7435" max="7435" width="23.7109375" bestFit="1" customWidth="1"/>
    <col min="7436" max="7436" width="23.7109375" customWidth="1"/>
    <col min="7437" max="7437" width="19.140625" customWidth="1"/>
    <col min="7438" max="7438" width="19.28515625" customWidth="1"/>
    <col min="7686" max="7686" width="21.5703125" customWidth="1"/>
    <col min="7687" max="7687" width="12.7109375" customWidth="1"/>
    <col min="7688" max="7688" width="29.140625" customWidth="1"/>
    <col min="7689" max="7689" width="13.7109375" customWidth="1"/>
    <col min="7690" max="7690" width="13" customWidth="1"/>
    <col min="7691" max="7691" width="23.7109375" bestFit="1" customWidth="1"/>
    <col min="7692" max="7692" width="23.7109375" customWidth="1"/>
    <col min="7693" max="7693" width="19.140625" customWidth="1"/>
    <col min="7694" max="7694" width="19.28515625" customWidth="1"/>
    <col min="7942" max="7942" width="21.5703125" customWidth="1"/>
    <col min="7943" max="7943" width="12.7109375" customWidth="1"/>
    <col min="7944" max="7944" width="29.140625" customWidth="1"/>
    <col min="7945" max="7945" width="13.7109375" customWidth="1"/>
    <col min="7946" max="7946" width="13" customWidth="1"/>
    <col min="7947" max="7947" width="23.7109375" bestFit="1" customWidth="1"/>
    <col min="7948" max="7948" width="23.7109375" customWidth="1"/>
    <col min="7949" max="7949" width="19.140625" customWidth="1"/>
    <col min="7950" max="7950" width="19.28515625" customWidth="1"/>
    <col min="8198" max="8198" width="21.5703125" customWidth="1"/>
    <col min="8199" max="8199" width="12.7109375" customWidth="1"/>
    <col min="8200" max="8200" width="29.140625" customWidth="1"/>
    <col min="8201" max="8201" width="13.7109375" customWidth="1"/>
    <col min="8202" max="8202" width="13" customWidth="1"/>
    <col min="8203" max="8203" width="23.7109375" bestFit="1" customWidth="1"/>
    <col min="8204" max="8204" width="23.7109375" customWidth="1"/>
    <col min="8205" max="8205" width="19.140625" customWidth="1"/>
    <col min="8206" max="8206" width="19.28515625" customWidth="1"/>
    <col min="8454" max="8454" width="21.5703125" customWidth="1"/>
    <col min="8455" max="8455" width="12.7109375" customWidth="1"/>
    <col min="8456" max="8456" width="29.140625" customWidth="1"/>
    <col min="8457" max="8457" width="13.7109375" customWidth="1"/>
    <col min="8458" max="8458" width="13" customWidth="1"/>
    <col min="8459" max="8459" width="23.7109375" bestFit="1" customWidth="1"/>
    <col min="8460" max="8460" width="23.7109375" customWidth="1"/>
    <col min="8461" max="8461" width="19.140625" customWidth="1"/>
    <col min="8462" max="8462" width="19.28515625" customWidth="1"/>
    <col min="8710" max="8710" width="21.5703125" customWidth="1"/>
    <col min="8711" max="8711" width="12.7109375" customWidth="1"/>
    <col min="8712" max="8712" width="29.140625" customWidth="1"/>
    <col min="8713" max="8713" width="13.7109375" customWidth="1"/>
    <col min="8714" max="8714" width="13" customWidth="1"/>
    <col min="8715" max="8715" width="23.7109375" bestFit="1" customWidth="1"/>
    <col min="8716" max="8716" width="23.7109375" customWidth="1"/>
    <col min="8717" max="8717" width="19.140625" customWidth="1"/>
    <col min="8718" max="8718" width="19.28515625" customWidth="1"/>
    <col min="8966" max="8966" width="21.5703125" customWidth="1"/>
    <col min="8967" max="8967" width="12.7109375" customWidth="1"/>
    <col min="8968" max="8968" width="29.140625" customWidth="1"/>
    <col min="8969" max="8969" width="13.7109375" customWidth="1"/>
    <col min="8970" max="8970" width="13" customWidth="1"/>
    <col min="8971" max="8971" width="23.7109375" bestFit="1" customWidth="1"/>
    <col min="8972" max="8972" width="23.7109375" customWidth="1"/>
    <col min="8973" max="8973" width="19.140625" customWidth="1"/>
    <col min="8974" max="8974" width="19.28515625" customWidth="1"/>
    <col min="9222" max="9222" width="21.5703125" customWidth="1"/>
    <col min="9223" max="9223" width="12.7109375" customWidth="1"/>
    <col min="9224" max="9224" width="29.140625" customWidth="1"/>
    <col min="9225" max="9225" width="13.7109375" customWidth="1"/>
    <col min="9226" max="9226" width="13" customWidth="1"/>
    <col min="9227" max="9227" width="23.7109375" bestFit="1" customWidth="1"/>
    <col min="9228" max="9228" width="23.7109375" customWidth="1"/>
    <col min="9229" max="9229" width="19.140625" customWidth="1"/>
    <col min="9230" max="9230" width="19.28515625" customWidth="1"/>
    <col min="9478" max="9478" width="21.5703125" customWidth="1"/>
    <col min="9479" max="9479" width="12.7109375" customWidth="1"/>
    <col min="9480" max="9480" width="29.140625" customWidth="1"/>
    <col min="9481" max="9481" width="13.7109375" customWidth="1"/>
    <col min="9482" max="9482" width="13" customWidth="1"/>
    <col min="9483" max="9483" width="23.7109375" bestFit="1" customWidth="1"/>
    <col min="9484" max="9484" width="23.7109375" customWidth="1"/>
    <col min="9485" max="9485" width="19.140625" customWidth="1"/>
    <col min="9486" max="9486" width="19.28515625" customWidth="1"/>
    <col min="9734" max="9734" width="21.5703125" customWidth="1"/>
    <col min="9735" max="9735" width="12.7109375" customWidth="1"/>
    <col min="9736" max="9736" width="29.140625" customWidth="1"/>
    <col min="9737" max="9737" width="13.7109375" customWidth="1"/>
    <col min="9738" max="9738" width="13" customWidth="1"/>
    <col min="9739" max="9739" width="23.7109375" bestFit="1" customWidth="1"/>
    <col min="9740" max="9740" width="23.7109375" customWidth="1"/>
    <col min="9741" max="9741" width="19.140625" customWidth="1"/>
    <col min="9742" max="9742" width="19.28515625" customWidth="1"/>
    <col min="9990" max="9990" width="21.5703125" customWidth="1"/>
    <col min="9991" max="9991" width="12.7109375" customWidth="1"/>
    <col min="9992" max="9992" width="29.140625" customWidth="1"/>
    <col min="9993" max="9993" width="13.7109375" customWidth="1"/>
    <col min="9994" max="9994" width="13" customWidth="1"/>
    <col min="9995" max="9995" width="23.7109375" bestFit="1" customWidth="1"/>
    <col min="9996" max="9996" width="23.7109375" customWidth="1"/>
    <col min="9997" max="9997" width="19.140625" customWidth="1"/>
    <col min="9998" max="9998" width="19.28515625" customWidth="1"/>
    <col min="10246" max="10246" width="21.5703125" customWidth="1"/>
    <col min="10247" max="10247" width="12.7109375" customWidth="1"/>
    <col min="10248" max="10248" width="29.140625" customWidth="1"/>
    <col min="10249" max="10249" width="13.7109375" customWidth="1"/>
    <col min="10250" max="10250" width="13" customWidth="1"/>
    <col min="10251" max="10251" width="23.7109375" bestFit="1" customWidth="1"/>
    <col min="10252" max="10252" width="23.7109375" customWidth="1"/>
    <col min="10253" max="10253" width="19.140625" customWidth="1"/>
    <col min="10254" max="10254" width="19.28515625" customWidth="1"/>
    <col min="10502" max="10502" width="21.5703125" customWidth="1"/>
    <col min="10503" max="10503" width="12.7109375" customWidth="1"/>
    <col min="10504" max="10504" width="29.140625" customWidth="1"/>
    <col min="10505" max="10505" width="13.7109375" customWidth="1"/>
    <col min="10506" max="10506" width="13" customWidth="1"/>
    <col min="10507" max="10507" width="23.7109375" bestFit="1" customWidth="1"/>
    <col min="10508" max="10508" width="23.7109375" customWidth="1"/>
    <col min="10509" max="10509" width="19.140625" customWidth="1"/>
    <col min="10510" max="10510" width="19.28515625" customWidth="1"/>
    <col min="10758" max="10758" width="21.5703125" customWidth="1"/>
    <col min="10759" max="10759" width="12.7109375" customWidth="1"/>
    <col min="10760" max="10760" width="29.140625" customWidth="1"/>
    <col min="10761" max="10761" width="13.7109375" customWidth="1"/>
    <col min="10762" max="10762" width="13" customWidth="1"/>
    <col min="10763" max="10763" width="23.7109375" bestFit="1" customWidth="1"/>
    <col min="10764" max="10764" width="23.7109375" customWidth="1"/>
    <col min="10765" max="10765" width="19.140625" customWidth="1"/>
    <col min="10766" max="10766" width="19.28515625" customWidth="1"/>
    <col min="11014" max="11014" width="21.5703125" customWidth="1"/>
    <col min="11015" max="11015" width="12.7109375" customWidth="1"/>
    <col min="11016" max="11016" width="29.140625" customWidth="1"/>
    <col min="11017" max="11017" width="13.7109375" customWidth="1"/>
    <col min="11018" max="11018" width="13" customWidth="1"/>
    <col min="11019" max="11019" width="23.7109375" bestFit="1" customWidth="1"/>
    <col min="11020" max="11020" width="23.7109375" customWidth="1"/>
    <col min="11021" max="11021" width="19.140625" customWidth="1"/>
    <col min="11022" max="11022" width="19.28515625" customWidth="1"/>
    <col min="11270" max="11270" width="21.5703125" customWidth="1"/>
    <col min="11271" max="11271" width="12.7109375" customWidth="1"/>
    <col min="11272" max="11272" width="29.140625" customWidth="1"/>
    <col min="11273" max="11273" width="13.7109375" customWidth="1"/>
    <col min="11274" max="11274" width="13" customWidth="1"/>
    <col min="11275" max="11275" width="23.7109375" bestFit="1" customWidth="1"/>
    <col min="11276" max="11276" width="23.7109375" customWidth="1"/>
    <col min="11277" max="11277" width="19.140625" customWidth="1"/>
    <col min="11278" max="11278" width="19.28515625" customWidth="1"/>
    <col min="11526" max="11526" width="21.5703125" customWidth="1"/>
    <col min="11527" max="11527" width="12.7109375" customWidth="1"/>
    <col min="11528" max="11528" width="29.140625" customWidth="1"/>
    <col min="11529" max="11529" width="13.7109375" customWidth="1"/>
    <col min="11530" max="11530" width="13" customWidth="1"/>
    <col min="11531" max="11531" width="23.7109375" bestFit="1" customWidth="1"/>
    <col min="11532" max="11532" width="23.7109375" customWidth="1"/>
    <col min="11533" max="11533" width="19.140625" customWidth="1"/>
    <col min="11534" max="11534" width="19.28515625" customWidth="1"/>
    <col min="11782" max="11782" width="21.5703125" customWidth="1"/>
    <col min="11783" max="11783" width="12.7109375" customWidth="1"/>
    <col min="11784" max="11784" width="29.140625" customWidth="1"/>
    <col min="11785" max="11785" width="13.7109375" customWidth="1"/>
    <col min="11786" max="11786" width="13" customWidth="1"/>
    <col min="11787" max="11787" width="23.7109375" bestFit="1" customWidth="1"/>
    <col min="11788" max="11788" width="23.7109375" customWidth="1"/>
    <col min="11789" max="11789" width="19.140625" customWidth="1"/>
    <col min="11790" max="11790" width="19.28515625" customWidth="1"/>
    <col min="12038" max="12038" width="21.5703125" customWidth="1"/>
    <col min="12039" max="12039" width="12.7109375" customWidth="1"/>
    <col min="12040" max="12040" width="29.140625" customWidth="1"/>
    <col min="12041" max="12041" width="13.7109375" customWidth="1"/>
    <col min="12042" max="12042" width="13" customWidth="1"/>
    <col min="12043" max="12043" width="23.7109375" bestFit="1" customWidth="1"/>
    <col min="12044" max="12044" width="23.7109375" customWidth="1"/>
    <col min="12045" max="12045" width="19.140625" customWidth="1"/>
    <col min="12046" max="12046" width="19.28515625" customWidth="1"/>
    <col min="12294" max="12294" width="21.5703125" customWidth="1"/>
    <col min="12295" max="12295" width="12.7109375" customWidth="1"/>
    <col min="12296" max="12296" width="29.140625" customWidth="1"/>
    <col min="12297" max="12297" width="13.7109375" customWidth="1"/>
    <col min="12298" max="12298" width="13" customWidth="1"/>
    <col min="12299" max="12299" width="23.7109375" bestFit="1" customWidth="1"/>
    <col min="12300" max="12300" width="23.7109375" customWidth="1"/>
    <col min="12301" max="12301" width="19.140625" customWidth="1"/>
    <col min="12302" max="12302" width="19.28515625" customWidth="1"/>
    <col min="12550" max="12550" width="21.5703125" customWidth="1"/>
    <col min="12551" max="12551" width="12.7109375" customWidth="1"/>
    <col min="12552" max="12552" width="29.140625" customWidth="1"/>
    <col min="12553" max="12553" width="13.7109375" customWidth="1"/>
    <col min="12554" max="12554" width="13" customWidth="1"/>
    <col min="12555" max="12555" width="23.7109375" bestFit="1" customWidth="1"/>
    <col min="12556" max="12556" width="23.7109375" customWidth="1"/>
    <col min="12557" max="12557" width="19.140625" customWidth="1"/>
    <col min="12558" max="12558" width="19.28515625" customWidth="1"/>
    <col min="12806" max="12806" width="21.5703125" customWidth="1"/>
    <col min="12807" max="12807" width="12.7109375" customWidth="1"/>
    <col min="12808" max="12808" width="29.140625" customWidth="1"/>
    <col min="12809" max="12809" width="13.7109375" customWidth="1"/>
    <col min="12810" max="12810" width="13" customWidth="1"/>
    <col min="12811" max="12811" width="23.7109375" bestFit="1" customWidth="1"/>
    <col min="12812" max="12812" width="23.7109375" customWidth="1"/>
    <col min="12813" max="12813" width="19.140625" customWidth="1"/>
    <col min="12814" max="12814" width="19.28515625" customWidth="1"/>
    <col min="13062" max="13062" width="21.5703125" customWidth="1"/>
    <col min="13063" max="13063" width="12.7109375" customWidth="1"/>
    <col min="13064" max="13064" width="29.140625" customWidth="1"/>
    <col min="13065" max="13065" width="13.7109375" customWidth="1"/>
    <col min="13066" max="13066" width="13" customWidth="1"/>
    <col min="13067" max="13067" width="23.7109375" bestFit="1" customWidth="1"/>
    <col min="13068" max="13068" width="23.7109375" customWidth="1"/>
    <col min="13069" max="13069" width="19.140625" customWidth="1"/>
    <col min="13070" max="13070" width="19.28515625" customWidth="1"/>
    <col min="13318" max="13318" width="21.5703125" customWidth="1"/>
    <col min="13319" max="13319" width="12.7109375" customWidth="1"/>
    <col min="13320" max="13320" width="29.140625" customWidth="1"/>
    <col min="13321" max="13321" width="13.7109375" customWidth="1"/>
    <col min="13322" max="13322" width="13" customWidth="1"/>
    <col min="13323" max="13323" width="23.7109375" bestFit="1" customWidth="1"/>
    <col min="13324" max="13324" width="23.7109375" customWidth="1"/>
    <col min="13325" max="13325" width="19.140625" customWidth="1"/>
    <col min="13326" max="13326" width="19.28515625" customWidth="1"/>
    <col min="13574" max="13574" width="21.5703125" customWidth="1"/>
    <col min="13575" max="13575" width="12.7109375" customWidth="1"/>
    <col min="13576" max="13576" width="29.140625" customWidth="1"/>
    <col min="13577" max="13577" width="13.7109375" customWidth="1"/>
    <col min="13578" max="13578" width="13" customWidth="1"/>
    <col min="13579" max="13579" width="23.7109375" bestFit="1" customWidth="1"/>
    <col min="13580" max="13580" width="23.7109375" customWidth="1"/>
    <col min="13581" max="13581" width="19.140625" customWidth="1"/>
    <col min="13582" max="13582" width="19.28515625" customWidth="1"/>
    <col min="13830" max="13830" width="21.5703125" customWidth="1"/>
    <col min="13831" max="13831" width="12.7109375" customWidth="1"/>
    <col min="13832" max="13832" width="29.140625" customWidth="1"/>
    <col min="13833" max="13833" width="13.7109375" customWidth="1"/>
    <col min="13834" max="13834" width="13" customWidth="1"/>
    <col min="13835" max="13835" width="23.7109375" bestFit="1" customWidth="1"/>
    <col min="13836" max="13836" width="23.7109375" customWidth="1"/>
    <col min="13837" max="13837" width="19.140625" customWidth="1"/>
    <col min="13838" max="13838" width="19.28515625" customWidth="1"/>
    <col min="14086" max="14086" width="21.5703125" customWidth="1"/>
    <col min="14087" max="14087" width="12.7109375" customWidth="1"/>
    <col min="14088" max="14088" width="29.140625" customWidth="1"/>
    <col min="14089" max="14089" width="13.7109375" customWidth="1"/>
    <col min="14090" max="14090" width="13" customWidth="1"/>
    <col min="14091" max="14091" width="23.7109375" bestFit="1" customWidth="1"/>
    <col min="14092" max="14092" width="23.7109375" customWidth="1"/>
    <col min="14093" max="14093" width="19.140625" customWidth="1"/>
    <col min="14094" max="14094" width="19.28515625" customWidth="1"/>
    <col min="14342" max="14342" width="21.5703125" customWidth="1"/>
    <col min="14343" max="14343" width="12.7109375" customWidth="1"/>
    <col min="14344" max="14344" width="29.140625" customWidth="1"/>
    <col min="14345" max="14345" width="13.7109375" customWidth="1"/>
    <col min="14346" max="14346" width="13" customWidth="1"/>
    <col min="14347" max="14347" width="23.7109375" bestFit="1" customWidth="1"/>
    <col min="14348" max="14348" width="23.7109375" customWidth="1"/>
    <col min="14349" max="14349" width="19.140625" customWidth="1"/>
    <col min="14350" max="14350" width="19.28515625" customWidth="1"/>
    <col min="14598" max="14598" width="21.5703125" customWidth="1"/>
    <col min="14599" max="14599" width="12.7109375" customWidth="1"/>
    <col min="14600" max="14600" width="29.140625" customWidth="1"/>
    <col min="14601" max="14601" width="13.7109375" customWidth="1"/>
    <col min="14602" max="14602" width="13" customWidth="1"/>
    <col min="14603" max="14603" width="23.7109375" bestFit="1" customWidth="1"/>
    <col min="14604" max="14604" width="23.7109375" customWidth="1"/>
    <col min="14605" max="14605" width="19.140625" customWidth="1"/>
    <col min="14606" max="14606" width="19.28515625" customWidth="1"/>
    <col min="14854" max="14854" width="21.5703125" customWidth="1"/>
    <col min="14855" max="14855" width="12.7109375" customWidth="1"/>
    <col min="14856" max="14856" width="29.140625" customWidth="1"/>
    <col min="14857" max="14857" width="13.7109375" customWidth="1"/>
    <col min="14858" max="14858" width="13" customWidth="1"/>
    <col min="14859" max="14859" width="23.7109375" bestFit="1" customWidth="1"/>
    <col min="14860" max="14860" width="23.7109375" customWidth="1"/>
    <col min="14861" max="14861" width="19.140625" customWidth="1"/>
    <col min="14862" max="14862" width="19.28515625" customWidth="1"/>
    <col min="15110" max="15110" width="21.5703125" customWidth="1"/>
    <col min="15111" max="15111" width="12.7109375" customWidth="1"/>
    <col min="15112" max="15112" width="29.140625" customWidth="1"/>
    <col min="15113" max="15113" width="13.7109375" customWidth="1"/>
    <col min="15114" max="15114" width="13" customWidth="1"/>
    <col min="15115" max="15115" width="23.7109375" bestFit="1" customWidth="1"/>
    <col min="15116" max="15116" width="23.7109375" customWidth="1"/>
    <col min="15117" max="15117" width="19.140625" customWidth="1"/>
    <col min="15118" max="15118" width="19.28515625" customWidth="1"/>
    <col min="15366" max="15366" width="21.5703125" customWidth="1"/>
    <col min="15367" max="15367" width="12.7109375" customWidth="1"/>
    <col min="15368" max="15368" width="29.140625" customWidth="1"/>
    <col min="15369" max="15369" width="13.7109375" customWidth="1"/>
    <col min="15370" max="15370" width="13" customWidth="1"/>
    <col min="15371" max="15371" width="23.7109375" bestFit="1" customWidth="1"/>
    <col min="15372" max="15372" width="23.7109375" customWidth="1"/>
    <col min="15373" max="15373" width="19.140625" customWidth="1"/>
    <col min="15374" max="15374" width="19.28515625" customWidth="1"/>
    <col min="15622" max="15622" width="21.5703125" customWidth="1"/>
    <col min="15623" max="15623" width="12.7109375" customWidth="1"/>
    <col min="15624" max="15624" width="29.140625" customWidth="1"/>
    <col min="15625" max="15625" width="13.7109375" customWidth="1"/>
    <col min="15626" max="15626" width="13" customWidth="1"/>
    <col min="15627" max="15627" width="23.7109375" bestFit="1" customWidth="1"/>
    <col min="15628" max="15628" width="23.7109375" customWidth="1"/>
    <col min="15629" max="15629" width="19.140625" customWidth="1"/>
    <col min="15630" max="15630" width="19.28515625" customWidth="1"/>
    <col min="15878" max="15878" width="21.5703125" customWidth="1"/>
    <col min="15879" max="15879" width="12.7109375" customWidth="1"/>
    <col min="15880" max="15880" width="29.140625" customWidth="1"/>
    <col min="15881" max="15881" width="13.7109375" customWidth="1"/>
    <col min="15882" max="15882" width="13" customWidth="1"/>
    <col min="15883" max="15883" width="23.7109375" bestFit="1" customWidth="1"/>
    <col min="15884" max="15884" width="23.7109375" customWidth="1"/>
    <col min="15885" max="15885" width="19.140625" customWidth="1"/>
    <col min="15886" max="15886" width="19.28515625" customWidth="1"/>
    <col min="16134" max="16134" width="21.5703125" customWidth="1"/>
    <col min="16135" max="16135" width="12.7109375" customWidth="1"/>
    <col min="16136" max="16136" width="29.140625" customWidth="1"/>
    <col min="16137" max="16137" width="13.7109375" customWidth="1"/>
    <col min="16138" max="16138" width="13" customWidth="1"/>
    <col min="16139" max="16139" width="23.7109375" bestFit="1" customWidth="1"/>
    <col min="16140" max="16140" width="23.7109375" customWidth="1"/>
    <col min="16141" max="16141" width="19.140625" customWidth="1"/>
    <col min="16142" max="16142" width="19.28515625" customWidth="1"/>
  </cols>
  <sheetData>
    <row r="1" spans="1:15" s="14" customFormat="1" ht="21.75" thickBot="1" x14ac:dyDescent="0.4">
      <c r="B1" s="71"/>
      <c r="D1" s="117" t="s">
        <v>57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3" spans="1:15" x14ac:dyDescent="0.25">
      <c r="D3" s="13"/>
      <c r="J3" s="124"/>
      <c r="K3" s="124"/>
      <c r="L3" s="124"/>
      <c r="M3" s="124"/>
      <c r="N3" s="124"/>
    </row>
    <row r="4" spans="1:15" x14ac:dyDescent="0.25">
      <c r="D4" s="13"/>
      <c r="J4" s="124"/>
      <c r="K4" s="124"/>
      <c r="L4" s="124"/>
      <c r="M4" s="124"/>
      <c r="N4" s="124"/>
    </row>
    <row r="5" spans="1:15" x14ac:dyDescent="0.25">
      <c r="D5" s="13"/>
      <c r="J5" s="124"/>
      <c r="K5" s="124"/>
      <c r="L5" s="124"/>
      <c r="M5" s="124"/>
      <c r="N5" s="124"/>
    </row>
    <row r="6" spans="1:15" x14ac:dyDescent="0.25">
      <c r="D6" s="13"/>
      <c r="J6" s="124"/>
      <c r="K6" s="124"/>
      <c r="L6" s="124"/>
      <c r="M6" s="124"/>
      <c r="N6" s="124"/>
    </row>
    <row r="7" spans="1:15" x14ac:dyDescent="0.25">
      <c r="D7" s="13"/>
    </row>
    <row r="8" spans="1:15" x14ac:dyDescent="0.25">
      <c r="D8" s="13"/>
    </row>
    <row r="9" spans="1:15" ht="18.75" x14ac:dyDescent="0.3">
      <c r="K9" s="70">
        <f>SUBTOTAL(9,K11:K17)</f>
        <v>405.93</v>
      </c>
      <c r="L9" s="70">
        <f>SUBTOTAL(9,L11:L17)</f>
        <v>6648.59</v>
      </c>
      <c r="M9" s="70">
        <f>SUBTOTAL(9,M11:M17)</f>
        <v>6648.59</v>
      </c>
      <c r="N9" s="70">
        <f>SUBTOTAL(9,N11:N17)</f>
        <v>6242.66</v>
      </c>
    </row>
    <row r="10" spans="1:15" ht="15.75" x14ac:dyDescent="0.25">
      <c r="A10" s="90" t="s">
        <v>51</v>
      </c>
      <c r="B10" s="90" t="s">
        <v>153</v>
      </c>
      <c r="C10" s="90" t="s">
        <v>50</v>
      </c>
      <c r="D10" s="90" t="s">
        <v>51</v>
      </c>
      <c r="E10" s="91" t="s">
        <v>58</v>
      </c>
      <c r="F10" s="91" t="s">
        <v>64</v>
      </c>
      <c r="G10" s="91" t="s">
        <v>59</v>
      </c>
      <c r="H10" s="91" t="s">
        <v>60</v>
      </c>
      <c r="I10" s="91" t="s">
        <v>61</v>
      </c>
      <c r="J10" s="91" t="s">
        <v>62</v>
      </c>
      <c r="K10" s="91" t="s">
        <v>162</v>
      </c>
      <c r="L10" s="91" t="s">
        <v>63</v>
      </c>
      <c r="M10" s="91" t="s">
        <v>161</v>
      </c>
      <c r="N10" s="91" t="s">
        <v>163</v>
      </c>
      <c r="O10" s="91" t="s">
        <v>164</v>
      </c>
    </row>
    <row r="11" spans="1:15" x14ac:dyDescent="0.25">
      <c r="A11" s="82" t="s">
        <v>41</v>
      </c>
      <c r="B11" s="80" t="str">
        <f t="shared" ref="B11:B17" si="0">C11&amp;" "&amp;D11</f>
        <v>5 201</v>
      </c>
      <c r="C11" s="83">
        <v>5</v>
      </c>
      <c r="D11" s="81">
        <v>201</v>
      </c>
      <c r="E11" s="82" t="s">
        <v>67</v>
      </c>
      <c r="F11" s="82" t="s">
        <v>66</v>
      </c>
      <c r="G11" s="80">
        <v>2346</v>
      </c>
      <c r="H11" s="82" t="s">
        <v>65</v>
      </c>
      <c r="I11" s="18">
        <v>43633</v>
      </c>
      <c r="J11" s="18">
        <v>43623</v>
      </c>
      <c r="K11" s="89">
        <f>VLOOKUP(B11,REMESSA!$B$11:$J$12,8,FALSE)</f>
        <v>123.89</v>
      </c>
      <c r="L11" s="84">
        <v>123.49</v>
      </c>
      <c r="M11" s="84">
        <v>123.49</v>
      </c>
      <c r="N11" s="84">
        <v>0</v>
      </c>
      <c r="O11" s="80"/>
    </row>
    <row r="12" spans="1:15" x14ac:dyDescent="0.25">
      <c r="A12" s="82" t="s">
        <v>41</v>
      </c>
      <c r="B12" s="80" t="str">
        <f t="shared" si="0"/>
        <v>5 201</v>
      </c>
      <c r="C12" s="83">
        <v>5</v>
      </c>
      <c r="D12" s="81">
        <v>201</v>
      </c>
      <c r="E12" s="82" t="s">
        <v>67</v>
      </c>
      <c r="F12" s="82" t="s">
        <v>66</v>
      </c>
      <c r="G12" s="80">
        <v>2346</v>
      </c>
      <c r="H12" s="82" t="s">
        <v>65</v>
      </c>
      <c r="I12" s="18">
        <v>43661</v>
      </c>
      <c r="J12" s="18">
        <v>43623</v>
      </c>
      <c r="K12" s="89">
        <v>0</v>
      </c>
      <c r="L12" s="84">
        <v>0.4</v>
      </c>
      <c r="M12" s="84">
        <v>0.4</v>
      </c>
      <c r="N12" s="84">
        <f>M11+M12-K11</f>
        <v>0</v>
      </c>
      <c r="O12" s="80"/>
    </row>
    <row r="13" spans="1:15" x14ac:dyDescent="0.25">
      <c r="A13" s="82" t="s">
        <v>23</v>
      </c>
      <c r="B13" s="80" t="str">
        <f t="shared" si="0"/>
        <v>4 1</v>
      </c>
      <c r="C13" s="83">
        <v>4</v>
      </c>
      <c r="D13" s="81">
        <v>1</v>
      </c>
      <c r="E13" s="82" t="s">
        <v>68</v>
      </c>
      <c r="F13" s="82" t="s">
        <v>66</v>
      </c>
      <c r="G13" s="80">
        <v>2346</v>
      </c>
      <c r="H13" s="82" t="s">
        <v>65</v>
      </c>
      <c r="I13" s="18">
        <v>43641</v>
      </c>
      <c r="J13" s="18">
        <v>43641</v>
      </c>
      <c r="K13" s="89">
        <f>VLOOKUP(B13,REMESSA!$B$11:$J$12,8,FALSE)</f>
        <v>282.04000000000002</v>
      </c>
      <c r="L13" s="84">
        <v>282.04000000000002</v>
      </c>
      <c r="M13" s="84">
        <v>282.04000000000002</v>
      </c>
      <c r="N13" s="84">
        <f t="shared" ref="N13:N17" si="1">M13-K13</f>
        <v>0</v>
      </c>
      <c r="O13" s="80"/>
    </row>
    <row r="14" spans="1:15" x14ac:dyDescent="0.25">
      <c r="A14" s="82" t="s">
        <v>18</v>
      </c>
      <c r="B14" s="80" t="str">
        <f t="shared" si="0"/>
        <v>2 702</v>
      </c>
      <c r="C14" s="83">
        <v>2</v>
      </c>
      <c r="D14" s="81">
        <v>702</v>
      </c>
      <c r="E14" s="82" t="s">
        <v>69</v>
      </c>
      <c r="F14" s="82" t="s">
        <v>66</v>
      </c>
      <c r="G14" s="80">
        <v>2346</v>
      </c>
      <c r="H14" s="82" t="s">
        <v>65</v>
      </c>
      <c r="I14" s="18">
        <v>43633</v>
      </c>
      <c r="J14" s="18">
        <v>43628</v>
      </c>
      <c r="K14" s="89">
        <v>0</v>
      </c>
      <c r="L14" s="84">
        <v>2000</v>
      </c>
      <c r="M14" s="84">
        <v>2000</v>
      </c>
      <c r="N14" s="84">
        <f t="shared" si="1"/>
        <v>2000</v>
      </c>
      <c r="O14" s="80" t="s">
        <v>165</v>
      </c>
    </row>
    <row r="15" spans="1:15" x14ac:dyDescent="0.25">
      <c r="A15" s="82" t="s">
        <v>38</v>
      </c>
      <c r="B15" s="80" t="str">
        <f t="shared" si="0"/>
        <v>5 104</v>
      </c>
      <c r="C15" s="83">
        <v>5</v>
      </c>
      <c r="D15" s="81">
        <v>104</v>
      </c>
      <c r="E15" s="82" t="s">
        <v>70</v>
      </c>
      <c r="F15" s="82" t="s">
        <v>71</v>
      </c>
      <c r="G15" s="80">
        <v>2346</v>
      </c>
      <c r="H15" s="82" t="s">
        <v>65</v>
      </c>
      <c r="I15" s="18">
        <v>43641</v>
      </c>
      <c r="J15" s="18">
        <v>43621</v>
      </c>
      <c r="K15" s="89">
        <v>0</v>
      </c>
      <c r="L15" s="84">
        <v>4000</v>
      </c>
      <c r="M15" s="84">
        <v>4000</v>
      </c>
      <c r="N15" s="84">
        <f t="shared" si="1"/>
        <v>4000</v>
      </c>
      <c r="O15" s="80" t="s">
        <v>71</v>
      </c>
    </row>
    <row r="16" spans="1:15" x14ac:dyDescent="0.25">
      <c r="A16" s="82" t="s">
        <v>11</v>
      </c>
      <c r="B16" s="80" t="str">
        <f t="shared" si="0"/>
        <v>1 603</v>
      </c>
      <c r="C16" s="83">
        <v>1</v>
      </c>
      <c r="D16" s="81">
        <v>603</v>
      </c>
      <c r="E16" s="82" t="s">
        <v>72</v>
      </c>
      <c r="F16" s="82" t="s">
        <v>66</v>
      </c>
      <c r="G16" s="80">
        <v>2346</v>
      </c>
      <c r="H16" s="82" t="s">
        <v>65</v>
      </c>
      <c r="I16" s="18">
        <v>43621</v>
      </c>
      <c r="J16" s="18">
        <v>43621</v>
      </c>
      <c r="K16" s="89">
        <v>0</v>
      </c>
      <c r="L16" s="84">
        <v>242.34</v>
      </c>
      <c r="M16" s="84">
        <v>242.34</v>
      </c>
      <c r="N16" s="84">
        <f t="shared" si="1"/>
        <v>242.34</v>
      </c>
      <c r="O16" s="80" t="s">
        <v>166</v>
      </c>
    </row>
    <row r="17" spans="1:15" x14ac:dyDescent="0.25">
      <c r="A17" s="82" t="s">
        <v>11</v>
      </c>
      <c r="B17" s="80" t="str">
        <f t="shared" si="0"/>
        <v>1 603</v>
      </c>
      <c r="C17" s="83">
        <v>1</v>
      </c>
      <c r="D17" s="81">
        <v>603</v>
      </c>
      <c r="E17" s="82" t="s">
        <v>72</v>
      </c>
      <c r="F17" s="82" t="s">
        <v>66</v>
      </c>
      <c r="G17" s="80">
        <v>2346</v>
      </c>
      <c r="H17" s="82" t="s">
        <v>65</v>
      </c>
      <c r="I17" s="18">
        <v>43651</v>
      </c>
      <c r="J17" s="18">
        <v>43621</v>
      </c>
      <c r="K17" s="89">
        <v>0</v>
      </c>
      <c r="L17" s="84">
        <v>0.32</v>
      </c>
      <c r="M17" s="84">
        <v>0.32</v>
      </c>
      <c r="N17" s="84">
        <f t="shared" si="1"/>
        <v>0.32</v>
      </c>
      <c r="O17" s="80" t="s">
        <v>165</v>
      </c>
    </row>
    <row r="18" spans="1:15" ht="15.75" x14ac:dyDescent="0.25">
      <c r="N18" s="92">
        <f>SUM(N11:N17)</f>
        <v>6242.66</v>
      </c>
    </row>
  </sheetData>
  <autoFilter ref="A10:O18" xr:uid="{3FDBBCC3-8F9F-47CC-81D7-C8767E35608F}"/>
  <mergeCells count="2">
    <mergeCell ref="D1:N1"/>
    <mergeCell ref="J3:N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38233-728F-43F3-9FC6-C57A7A19DC5E}">
  <dimension ref="B1:L21"/>
  <sheetViews>
    <sheetView showGridLines="0" topLeftCell="A16" workbookViewId="0">
      <selection activeCell="I8" sqref="I8"/>
    </sheetView>
  </sheetViews>
  <sheetFormatPr defaultRowHeight="15" x14ac:dyDescent="0.25"/>
  <cols>
    <col min="5" max="5" width="24.7109375" customWidth="1"/>
    <col min="6" max="6" width="24.85546875" customWidth="1"/>
    <col min="7" max="7" width="21.28515625" bestFit="1" customWidth="1"/>
    <col min="8" max="8" width="13.85546875" bestFit="1" customWidth="1"/>
    <col min="10" max="10" width="20.42578125" bestFit="1" customWidth="1"/>
    <col min="11" max="11" width="16.7109375" bestFit="1" customWidth="1"/>
    <col min="12" max="12" width="11.7109375" bestFit="1" customWidth="1"/>
  </cols>
  <sheetData>
    <row r="1" spans="2:12" ht="18.75" x14ac:dyDescent="0.3">
      <c r="B1" s="125">
        <f>SUM(B3:B20)</f>
        <v>882.68</v>
      </c>
      <c r="F1" s="61">
        <f>SUBTOTAL(9,F3:F20)</f>
        <v>2815400</v>
      </c>
      <c r="G1" s="61">
        <f>SUBTOTAL(9,G3:G20)</f>
        <v>2278286.3988095238</v>
      </c>
    </row>
    <row r="2" spans="2:12" ht="54.75" customHeight="1" x14ac:dyDescent="0.25">
      <c r="B2" s="3" t="s">
        <v>0</v>
      </c>
      <c r="C2" s="3" t="s">
        <v>50</v>
      </c>
      <c r="D2" s="3" t="s">
        <v>51</v>
      </c>
      <c r="E2" s="4" t="s">
        <v>52</v>
      </c>
      <c r="F2" s="4" t="s">
        <v>5</v>
      </c>
      <c r="G2" s="4" t="s">
        <v>55</v>
      </c>
      <c r="J2" s="4" t="s">
        <v>53</v>
      </c>
      <c r="K2" s="4" t="s">
        <v>54</v>
      </c>
      <c r="L2" s="4" t="s">
        <v>56</v>
      </c>
    </row>
    <row r="3" spans="2:12" x14ac:dyDescent="0.25">
      <c r="B3" s="6">
        <v>49.12</v>
      </c>
      <c r="C3" s="5">
        <v>1</v>
      </c>
      <c r="D3" s="5">
        <v>304</v>
      </c>
      <c r="E3" s="1" t="s">
        <v>10</v>
      </c>
      <c r="F3" s="2">
        <v>154000</v>
      </c>
      <c r="G3" s="12">
        <f t="shared" ref="G3:G20" si="0">$L$9*B3</f>
        <v>126783.69047619046</v>
      </c>
      <c r="H3" s="9"/>
      <c r="J3" s="10">
        <v>49</v>
      </c>
      <c r="K3" s="11">
        <v>127000</v>
      </c>
      <c r="L3" s="12">
        <f t="shared" ref="L3:L8" si="1">K3/J3</f>
        <v>2591.8367346938776</v>
      </c>
    </row>
    <row r="4" spans="2:12" x14ac:dyDescent="0.25">
      <c r="B4" s="6">
        <v>49.12</v>
      </c>
      <c r="C4" s="27">
        <v>2</v>
      </c>
      <c r="D4" s="5">
        <v>102</v>
      </c>
      <c r="E4" s="1" t="s">
        <v>10</v>
      </c>
      <c r="F4" s="2">
        <v>149800</v>
      </c>
      <c r="G4" s="12">
        <f t="shared" si="0"/>
        <v>126783.69047619046</v>
      </c>
      <c r="H4" s="9"/>
      <c r="J4" s="10">
        <v>49</v>
      </c>
      <c r="K4" s="11">
        <v>123000</v>
      </c>
      <c r="L4" s="12">
        <f t="shared" si="1"/>
        <v>2510.204081632653</v>
      </c>
    </row>
    <row r="5" spans="2:12" x14ac:dyDescent="0.25">
      <c r="B5" s="6">
        <v>49.12</v>
      </c>
      <c r="C5" s="5">
        <v>2</v>
      </c>
      <c r="D5" s="5">
        <v>201</v>
      </c>
      <c r="E5" s="1" t="s">
        <v>10</v>
      </c>
      <c r="F5" s="2">
        <v>154000</v>
      </c>
      <c r="G5" s="12">
        <f t="shared" si="0"/>
        <v>126783.69047619046</v>
      </c>
      <c r="H5" s="9"/>
      <c r="J5" s="10">
        <v>49</v>
      </c>
      <c r="K5" s="11">
        <v>124500</v>
      </c>
      <c r="L5" s="12">
        <f>K5/J5</f>
        <v>2540.8163265306121</v>
      </c>
    </row>
    <row r="6" spans="2:12" x14ac:dyDescent="0.25">
      <c r="B6" s="6">
        <v>49.12</v>
      </c>
      <c r="C6" s="5">
        <v>2</v>
      </c>
      <c r="D6" s="5">
        <v>304</v>
      </c>
      <c r="E6" s="1" t="s">
        <v>10</v>
      </c>
      <c r="F6" s="2">
        <v>154000</v>
      </c>
      <c r="G6" s="12">
        <f t="shared" si="0"/>
        <v>126783.69047619046</v>
      </c>
      <c r="H6" s="9"/>
      <c r="J6" s="10">
        <v>48</v>
      </c>
      <c r="K6" s="11">
        <v>127000</v>
      </c>
      <c r="L6" s="12">
        <f t="shared" si="1"/>
        <v>2645.8333333333335</v>
      </c>
    </row>
    <row r="7" spans="2:12" x14ac:dyDescent="0.25">
      <c r="B7" s="6">
        <v>49.12</v>
      </c>
      <c r="C7" s="5">
        <v>2</v>
      </c>
      <c r="D7" s="5">
        <v>401</v>
      </c>
      <c r="E7" s="1" t="s">
        <v>10</v>
      </c>
      <c r="F7" s="2">
        <v>156000</v>
      </c>
      <c r="G7" s="12">
        <f t="shared" si="0"/>
        <v>126783.69047619046</v>
      </c>
      <c r="H7" s="9"/>
      <c r="J7" s="10">
        <v>48</v>
      </c>
      <c r="K7" s="11">
        <v>125000</v>
      </c>
      <c r="L7" s="12">
        <f t="shared" si="1"/>
        <v>2604.1666666666665</v>
      </c>
    </row>
    <row r="8" spans="2:12" x14ac:dyDescent="0.25">
      <c r="B8" s="6">
        <v>49.12</v>
      </c>
      <c r="C8" s="5">
        <v>2</v>
      </c>
      <c r="D8" s="5">
        <v>501</v>
      </c>
      <c r="E8" s="1" t="s">
        <v>10</v>
      </c>
      <c r="F8" s="2">
        <v>162300</v>
      </c>
      <c r="G8" s="12">
        <f t="shared" si="0"/>
        <v>126783.69047619046</v>
      </c>
      <c r="H8" s="9"/>
      <c r="J8" s="10">
        <v>48</v>
      </c>
      <c r="K8" s="11">
        <v>124500</v>
      </c>
      <c r="L8" s="12">
        <f t="shared" si="1"/>
        <v>2593.75</v>
      </c>
    </row>
    <row r="9" spans="2:12" x14ac:dyDescent="0.25">
      <c r="B9" s="6">
        <v>49.12</v>
      </c>
      <c r="C9" s="5">
        <v>3</v>
      </c>
      <c r="D9" s="5">
        <v>201</v>
      </c>
      <c r="E9" s="1" t="s">
        <v>10</v>
      </c>
      <c r="F9" s="2">
        <v>154000</v>
      </c>
      <c r="G9" s="12">
        <f t="shared" si="0"/>
        <v>126783.69047619046</v>
      </c>
      <c r="H9" s="9"/>
      <c r="I9" s="22"/>
      <c r="J9" s="23"/>
      <c r="K9" s="24"/>
      <c r="L9" s="24">
        <f>AVERAGE(L3:L8)</f>
        <v>2581.1011904761904</v>
      </c>
    </row>
    <row r="10" spans="2:12" x14ac:dyDescent="0.25">
      <c r="B10" s="6">
        <v>48.75</v>
      </c>
      <c r="C10" s="5">
        <v>3</v>
      </c>
      <c r="D10" s="5">
        <v>303</v>
      </c>
      <c r="E10" s="1" t="s">
        <v>10</v>
      </c>
      <c r="F10" s="2">
        <v>154000</v>
      </c>
      <c r="G10" s="12">
        <f t="shared" si="0"/>
        <v>125828.68303571428</v>
      </c>
      <c r="H10" s="9"/>
    </row>
    <row r="11" spans="2:12" x14ac:dyDescent="0.25">
      <c r="B11" s="6">
        <v>49.12</v>
      </c>
      <c r="C11" s="5">
        <v>4</v>
      </c>
      <c r="D11" s="5">
        <v>204</v>
      </c>
      <c r="E11" s="1" t="s">
        <v>10</v>
      </c>
      <c r="F11" s="2">
        <v>154000</v>
      </c>
      <c r="G11" s="12">
        <f t="shared" si="0"/>
        <v>126783.69047619046</v>
      </c>
      <c r="H11" s="9"/>
      <c r="J11" s="76" t="s">
        <v>159</v>
      </c>
      <c r="K11" s="77">
        <f>F1/B1</f>
        <v>3189.6043866406853</v>
      </c>
    </row>
    <row r="12" spans="2:12" x14ac:dyDescent="0.25">
      <c r="B12" s="6">
        <v>49.12</v>
      </c>
      <c r="C12" s="5">
        <v>4</v>
      </c>
      <c r="D12" s="5">
        <v>302</v>
      </c>
      <c r="E12" s="1" t="s">
        <v>10</v>
      </c>
      <c r="F12" s="2">
        <v>154000</v>
      </c>
      <c r="G12" s="12">
        <f t="shared" si="0"/>
        <v>126783.69047619046</v>
      </c>
      <c r="H12" s="9"/>
      <c r="J12" s="76" t="s">
        <v>160</v>
      </c>
      <c r="K12" s="77">
        <f>G1/B1</f>
        <v>2581.1011904761908</v>
      </c>
    </row>
    <row r="13" spans="2:12" x14ac:dyDescent="0.25">
      <c r="B13" s="6">
        <v>48.75</v>
      </c>
      <c r="C13" s="5">
        <v>4</v>
      </c>
      <c r="D13" s="5">
        <v>303</v>
      </c>
      <c r="E13" s="1" t="s">
        <v>10</v>
      </c>
      <c r="F13" s="2">
        <v>154000</v>
      </c>
      <c r="G13" s="12">
        <f t="shared" si="0"/>
        <v>125828.68303571428</v>
      </c>
      <c r="H13" s="9"/>
      <c r="J13" s="20"/>
      <c r="K13" s="20"/>
    </row>
    <row r="14" spans="2:12" x14ac:dyDescent="0.25">
      <c r="B14" s="6">
        <v>49.12</v>
      </c>
      <c r="C14" s="25">
        <v>4</v>
      </c>
      <c r="D14" s="5">
        <v>501</v>
      </c>
      <c r="E14" s="1" t="s">
        <v>10</v>
      </c>
      <c r="F14" s="2">
        <v>162300</v>
      </c>
      <c r="G14" s="12">
        <f t="shared" si="0"/>
        <v>126783.69047619046</v>
      </c>
      <c r="H14" s="9"/>
      <c r="J14" s="20"/>
      <c r="K14" s="20"/>
    </row>
    <row r="15" spans="2:12" x14ac:dyDescent="0.25">
      <c r="B15" s="6">
        <v>48.75</v>
      </c>
      <c r="C15" s="5">
        <v>4</v>
      </c>
      <c r="D15" s="5">
        <v>503</v>
      </c>
      <c r="E15" s="1" t="s">
        <v>10</v>
      </c>
      <c r="F15" s="2">
        <v>162300</v>
      </c>
      <c r="G15" s="12">
        <f t="shared" si="0"/>
        <v>125828.68303571428</v>
      </c>
      <c r="H15" s="9"/>
      <c r="J15" s="21"/>
      <c r="K15" s="20"/>
    </row>
    <row r="16" spans="2:12" x14ac:dyDescent="0.25">
      <c r="B16" s="6">
        <v>49.12</v>
      </c>
      <c r="C16" s="25">
        <v>4</v>
      </c>
      <c r="D16" s="5">
        <v>601</v>
      </c>
      <c r="E16" s="1" t="s">
        <v>10</v>
      </c>
      <c r="F16" s="2">
        <v>162300</v>
      </c>
      <c r="G16" s="12">
        <f t="shared" si="0"/>
        <v>126783.69047619046</v>
      </c>
      <c r="H16" s="9"/>
      <c r="J16" s="21"/>
      <c r="K16" s="20"/>
    </row>
    <row r="17" spans="2:8" x14ac:dyDescent="0.25">
      <c r="B17" s="6">
        <v>48.75</v>
      </c>
      <c r="C17" s="5">
        <v>5</v>
      </c>
      <c r="D17" s="5">
        <v>103</v>
      </c>
      <c r="E17" s="1" t="s">
        <v>10</v>
      </c>
      <c r="F17" s="2">
        <v>149800</v>
      </c>
      <c r="G17" s="12">
        <f t="shared" si="0"/>
        <v>125828.68303571428</v>
      </c>
      <c r="H17" s="9"/>
    </row>
    <row r="18" spans="2:8" x14ac:dyDescent="0.25">
      <c r="B18" s="6">
        <v>49.12</v>
      </c>
      <c r="C18" s="5">
        <v>5</v>
      </c>
      <c r="D18" s="5">
        <v>304</v>
      </c>
      <c r="E18" s="1" t="s">
        <v>10</v>
      </c>
      <c r="F18" s="2">
        <v>154000</v>
      </c>
      <c r="G18" s="12">
        <f t="shared" si="0"/>
        <v>126783.69047619046</v>
      </c>
      <c r="H18" s="9"/>
    </row>
    <row r="19" spans="2:8" x14ac:dyDescent="0.25">
      <c r="B19" s="6">
        <v>49.12</v>
      </c>
      <c r="C19" s="5">
        <v>5</v>
      </c>
      <c r="D19" s="5">
        <v>504</v>
      </c>
      <c r="E19" s="1" t="s">
        <v>10</v>
      </c>
      <c r="F19" s="2">
        <v>162300</v>
      </c>
      <c r="G19" s="12">
        <f t="shared" si="0"/>
        <v>126783.69047619046</v>
      </c>
      <c r="H19" s="9"/>
    </row>
    <row r="20" spans="2:8" x14ac:dyDescent="0.25">
      <c r="B20" s="6">
        <v>49.12</v>
      </c>
      <c r="C20" s="5">
        <v>2</v>
      </c>
      <c r="D20" s="5">
        <v>604</v>
      </c>
      <c r="E20" s="1" t="s">
        <v>10</v>
      </c>
      <c r="F20" s="2">
        <v>162300</v>
      </c>
      <c r="G20" s="12">
        <f t="shared" si="0"/>
        <v>126783.69047619046</v>
      </c>
      <c r="H20" s="9"/>
    </row>
    <row r="21" spans="2:8" x14ac:dyDescent="0.25">
      <c r="B21" s="13"/>
      <c r="F21" s="8"/>
      <c r="G21" s="8"/>
      <c r="H21" s="7"/>
    </row>
  </sheetData>
  <autoFilter ref="B2:G20" xr:uid="{72F6CAC8-7BBF-450E-9F8E-C3F1EB3B9C2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BADC-DF93-403F-BC25-BBCB93E206D8}">
  <dimension ref="A1:K12"/>
  <sheetViews>
    <sheetView showGridLines="0" topLeftCell="B1" zoomScale="80" zoomScaleNormal="80" workbookViewId="0">
      <selection activeCell="K20" sqref="K20"/>
    </sheetView>
  </sheetViews>
  <sheetFormatPr defaultRowHeight="15" x14ac:dyDescent="0.25"/>
  <cols>
    <col min="1" max="1" width="41.140625" bestFit="1" customWidth="1"/>
    <col min="2" max="2" width="18.7109375" bestFit="1" customWidth="1"/>
    <col min="3" max="3" width="12.140625" bestFit="1" customWidth="1"/>
    <col min="4" max="4" width="36.85546875" bestFit="1" customWidth="1"/>
    <col min="5" max="5" width="30.28515625" bestFit="1" customWidth="1"/>
    <col min="6" max="6" width="17.28515625" style="33" bestFit="1" customWidth="1"/>
    <col min="7" max="7" width="20.42578125" bestFit="1" customWidth="1"/>
    <col min="8" max="8" width="22.28515625" bestFit="1" customWidth="1"/>
    <col min="9" max="9" width="27.140625" bestFit="1" customWidth="1"/>
    <col min="10" max="10" width="23.42578125" customWidth="1"/>
    <col min="11" max="11" width="24.7109375" customWidth="1"/>
    <col min="257" max="257" width="41.140625" bestFit="1" customWidth="1"/>
    <col min="258" max="258" width="18.7109375" bestFit="1" customWidth="1"/>
    <col min="259" max="259" width="12.140625" bestFit="1" customWidth="1"/>
    <col min="260" max="260" width="36.85546875" bestFit="1" customWidth="1"/>
    <col min="261" max="261" width="30.28515625" bestFit="1" customWidth="1"/>
    <col min="262" max="262" width="17.28515625" bestFit="1" customWidth="1"/>
    <col min="263" max="263" width="20.42578125" bestFit="1" customWidth="1"/>
    <col min="264" max="264" width="22.28515625" bestFit="1" customWidth="1"/>
    <col min="265" max="265" width="20.85546875" bestFit="1" customWidth="1"/>
    <col min="266" max="266" width="23.42578125" customWidth="1"/>
    <col min="267" max="267" width="24.7109375" customWidth="1"/>
    <col min="513" max="513" width="41.140625" bestFit="1" customWidth="1"/>
    <col min="514" max="514" width="18.7109375" bestFit="1" customWidth="1"/>
    <col min="515" max="515" width="12.140625" bestFit="1" customWidth="1"/>
    <col min="516" max="516" width="36.85546875" bestFit="1" customWidth="1"/>
    <col min="517" max="517" width="30.28515625" bestFit="1" customWidth="1"/>
    <col min="518" max="518" width="17.28515625" bestFit="1" customWidth="1"/>
    <col min="519" max="519" width="20.42578125" bestFit="1" customWidth="1"/>
    <col min="520" max="520" width="22.28515625" bestFit="1" customWidth="1"/>
    <col min="521" max="521" width="20.85546875" bestFit="1" customWidth="1"/>
    <col min="522" max="522" width="23.42578125" customWidth="1"/>
    <col min="523" max="523" width="24.7109375" customWidth="1"/>
    <col min="769" max="769" width="41.140625" bestFit="1" customWidth="1"/>
    <col min="770" max="770" width="18.7109375" bestFit="1" customWidth="1"/>
    <col min="771" max="771" width="12.140625" bestFit="1" customWidth="1"/>
    <col min="772" max="772" width="36.85546875" bestFit="1" customWidth="1"/>
    <col min="773" max="773" width="30.28515625" bestFit="1" customWidth="1"/>
    <col min="774" max="774" width="17.28515625" bestFit="1" customWidth="1"/>
    <col min="775" max="775" width="20.42578125" bestFit="1" customWidth="1"/>
    <col min="776" max="776" width="22.28515625" bestFit="1" customWidth="1"/>
    <col min="777" max="777" width="20.85546875" bestFit="1" customWidth="1"/>
    <col min="778" max="778" width="23.42578125" customWidth="1"/>
    <col min="779" max="779" width="24.7109375" customWidth="1"/>
    <col min="1025" max="1025" width="41.140625" bestFit="1" customWidth="1"/>
    <col min="1026" max="1026" width="18.7109375" bestFit="1" customWidth="1"/>
    <col min="1027" max="1027" width="12.140625" bestFit="1" customWidth="1"/>
    <col min="1028" max="1028" width="36.85546875" bestFit="1" customWidth="1"/>
    <col min="1029" max="1029" width="30.28515625" bestFit="1" customWidth="1"/>
    <col min="1030" max="1030" width="17.28515625" bestFit="1" customWidth="1"/>
    <col min="1031" max="1031" width="20.42578125" bestFit="1" customWidth="1"/>
    <col min="1032" max="1032" width="22.28515625" bestFit="1" customWidth="1"/>
    <col min="1033" max="1033" width="20.85546875" bestFit="1" customWidth="1"/>
    <col min="1034" max="1034" width="23.42578125" customWidth="1"/>
    <col min="1035" max="1035" width="24.7109375" customWidth="1"/>
    <col min="1281" max="1281" width="41.140625" bestFit="1" customWidth="1"/>
    <col min="1282" max="1282" width="18.7109375" bestFit="1" customWidth="1"/>
    <col min="1283" max="1283" width="12.140625" bestFit="1" customWidth="1"/>
    <col min="1284" max="1284" width="36.85546875" bestFit="1" customWidth="1"/>
    <col min="1285" max="1285" width="30.28515625" bestFit="1" customWidth="1"/>
    <col min="1286" max="1286" width="17.28515625" bestFit="1" customWidth="1"/>
    <col min="1287" max="1287" width="20.42578125" bestFit="1" customWidth="1"/>
    <col min="1288" max="1288" width="22.28515625" bestFit="1" customWidth="1"/>
    <col min="1289" max="1289" width="20.85546875" bestFit="1" customWidth="1"/>
    <col min="1290" max="1290" width="23.42578125" customWidth="1"/>
    <col min="1291" max="1291" width="24.7109375" customWidth="1"/>
    <col min="1537" max="1537" width="41.140625" bestFit="1" customWidth="1"/>
    <col min="1538" max="1538" width="18.7109375" bestFit="1" customWidth="1"/>
    <col min="1539" max="1539" width="12.140625" bestFit="1" customWidth="1"/>
    <col min="1540" max="1540" width="36.85546875" bestFit="1" customWidth="1"/>
    <col min="1541" max="1541" width="30.28515625" bestFit="1" customWidth="1"/>
    <col min="1542" max="1542" width="17.28515625" bestFit="1" customWidth="1"/>
    <col min="1543" max="1543" width="20.42578125" bestFit="1" customWidth="1"/>
    <col min="1544" max="1544" width="22.28515625" bestFit="1" customWidth="1"/>
    <col min="1545" max="1545" width="20.85546875" bestFit="1" customWidth="1"/>
    <col min="1546" max="1546" width="23.42578125" customWidth="1"/>
    <col min="1547" max="1547" width="24.7109375" customWidth="1"/>
    <col min="1793" max="1793" width="41.140625" bestFit="1" customWidth="1"/>
    <col min="1794" max="1794" width="18.7109375" bestFit="1" customWidth="1"/>
    <col min="1795" max="1795" width="12.140625" bestFit="1" customWidth="1"/>
    <col min="1796" max="1796" width="36.85546875" bestFit="1" customWidth="1"/>
    <col min="1797" max="1797" width="30.28515625" bestFit="1" customWidth="1"/>
    <col min="1798" max="1798" width="17.28515625" bestFit="1" customWidth="1"/>
    <col min="1799" max="1799" width="20.42578125" bestFit="1" customWidth="1"/>
    <col min="1800" max="1800" width="22.28515625" bestFit="1" customWidth="1"/>
    <col min="1801" max="1801" width="20.85546875" bestFit="1" customWidth="1"/>
    <col min="1802" max="1802" width="23.42578125" customWidth="1"/>
    <col min="1803" max="1803" width="24.7109375" customWidth="1"/>
    <col min="2049" max="2049" width="41.140625" bestFit="1" customWidth="1"/>
    <col min="2050" max="2050" width="18.7109375" bestFit="1" customWidth="1"/>
    <col min="2051" max="2051" width="12.140625" bestFit="1" customWidth="1"/>
    <col min="2052" max="2052" width="36.85546875" bestFit="1" customWidth="1"/>
    <col min="2053" max="2053" width="30.28515625" bestFit="1" customWidth="1"/>
    <col min="2054" max="2054" width="17.28515625" bestFit="1" customWidth="1"/>
    <col min="2055" max="2055" width="20.42578125" bestFit="1" customWidth="1"/>
    <col min="2056" max="2056" width="22.28515625" bestFit="1" customWidth="1"/>
    <col min="2057" max="2057" width="20.85546875" bestFit="1" customWidth="1"/>
    <col min="2058" max="2058" width="23.42578125" customWidth="1"/>
    <col min="2059" max="2059" width="24.7109375" customWidth="1"/>
    <col min="2305" max="2305" width="41.140625" bestFit="1" customWidth="1"/>
    <col min="2306" max="2306" width="18.7109375" bestFit="1" customWidth="1"/>
    <col min="2307" max="2307" width="12.140625" bestFit="1" customWidth="1"/>
    <col min="2308" max="2308" width="36.85546875" bestFit="1" customWidth="1"/>
    <col min="2309" max="2309" width="30.28515625" bestFit="1" customWidth="1"/>
    <col min="2310" max="2310" width="17.28515625" bestFit="1" customWidth="1"/>
    <col min="2311" max="2311" width="20.42578125" bestFit="1" customWidth="1"/>
    <col min="2312" max="2312" width="22.28515625" bestFit="1" customWidth="1"/>
    <col min="2313" max="2313" width="20.85546875" bestFit="1" customWidth="1"/>
    <col min="2314" max="2314" width="23.42578125" customWidth="1"/>
    <col min="2315" max="2315" width="24.7109375" customWidth="1"/>
    <col min="2561" max="2561" width="41.140625" bestFit="1" customWidth="1"/>
    <col min="2562" max="2562" width="18.7109375" bestFit="1" customWidth="1"/>
    <col min="2563" max="2563" width="12.140625" bestFit="1" customWidth="1"/>
    <col min="2564" max="2564" width="36.85546875" bestFit="1" customWidth="1"/>
    <col min="2565" max="2565" width="30.28515625" bestFit="1" customWidth="1"/>
    <col min="2566" max="2566" width="17.28515625" bestFit="1" customWidth="1"/>
    <col min="2567" max="2567" width="20.42578125" bestFit="1" customWidth="1"/>
    <col min="2568" max="2568" width="22.28515625" bestFit="1" customWidth="1"/>
    <col min="2569" max="2569" width="20.85546875" bestFit="1" customWidth="1"/>
    <col min="2570" max="2570" width="23.42578125" customWidth="1"/>
    <col min="2571" max="2571" width="24.7109375" customWidth="1"/>
    <col min="2817" max="2817" width="41.140625" bestFit="1" customWidth="1"/>
    <col min="2818" max="2818" width="18.7109375" bestFit="1" customWidth="1"/>
    <col min="2819" max="2819" width="12.140625" bestFit="1" customWidth="1"/>
    <col min="2820" max="2820" width="36.85546875" bestFit="1" customWidth="1"/>
    <col min="2821" max="2821" width="30.28515625" bestFit="1" customWidth="1"/>
    <col min="2822" max="2822" width="17.28515625" bestFit="1" customWidth="1"/>
    <col min="2823" max="2823" width="20.42578125" bestFit="1" customWidth="1"/>
    <col min="2824" max="2824" width="22.28515625" bestFit="1" customWidth="1"/>
    <col min="2825" max="2825" width="20.85546875" bestFit="1" customWidth="1"/>
    <col min="2826" max="2826" width="23.42578125" customWidth="1"/>
    <col min="2827" max="2827" width="24.7109375" customWidth="1"/>
    <col min="3073" max="3073" width="41.140625" bestFit="1" customWidth="1"/>
    <col min="3074" max="3074" width="18.7109375" bestFit="1" customWidth="1"/>
    <col min="3075" max="3075" width="12.140625" bestFit="1" customWidth="1"/>
    <col min="3076" max="3076" width="36.85546875" bestFit="1" customWidth="1"/>
    <col min="3077" max="3077" width="30.28515625" bestFit="1" customWidth="1"/>
    <col min="3078" max="3078" width="17.28515625" bestFit="1" customWidth="1"/>
    <col min="3079" max="3079" width="20.42578125" bestFit="1" customWidth="1"/>
    <col min="3080" max="3080" width="22.28515625" bestFit="1" customWidth="1"/>
    <col min="3081" max="3081" width="20.85546875" bestFit="1" customWidth="1"/>
    <col min="3082" max="3082" width="23.42578125" customWidth="1"/>
    <col min="3083" max="3083" width="24.7109375" customWidth="1"/>
    <col min="3329" max="3329" width="41.140625" bestFit="1" customWidth="1"/>
    <col min="3330" max="3330" width="18.7109375" bestFit="1" customWidth="1"/>
    <col min="3331" max="3331" width="12.140625" bestFit="1" customWidth="1"/>
    <col min="3332" max="3332" width="36.85546875" bestFit="1" customWidth="1"/>
    <col min="3333" max="3333" width="30.28515625" bestFit="1" customWidth="1"/>
    <col min="3334" max="3334" width="17.28515625" bestFit="1" customWidth="1"/>
    <col min="3335" max="3335" width="20.42578125" bestFit="1" customWidth="1"/>
    <col min="3336" max="3336" width="22.28515625" bestFit="1" customWidth="1"/>
    <col min="3337" max="3337" width="20.85546875" bestFit="1" customWidth="1"/>
    <col min="3338" max="3338" width="23.42578125" customWidth="1"/>
    <col min="3339" max="3339" width="24.7109375" customWidth="1"/>
    <col min="3585" max="3585" width="41.140625" bestFit="1" customWidth="1"/>
    <col min="3586" max="3586" width="18.7109375" bestFit="1" customWidth="1"/>
    <col min="3587" max="3587" width="12.140625" bestFit="1" customWidth="1"/>
    <col min="3588" max="3588" width="36.85546875" bestFit="1" customWidth="1"/>
    <col min="3589" max="3589" width="30.28515625" bestFit="1" customWidth="1"/>
    <col min="3590" max="3590" width="17.28515625" bestFit="1" customWidth="1"/>
    <col min="3591" max="3591" width="20.42578125" bestFit="1" customWidth="1"/>
    <col min="3592" max="3592" width="22.28515625" bestFit="1" customWidth="1"/>
    <col min="3593" max="3593" width="20.85546875" bestFit="1" customWidth="1"/>
    <col min="3594" max="3594" width="23.42578125" customWidth="1"/>
    <col min="3595" max="3595" width="24.7109375" customWidth="1"/>
    <col min="3841" max="3841" width="41.140625" bestFit="1" customWidth="1"/>
    <col min="3842" max="3842" width="18.7109375" bestFit="1" customWidth="1"/>
    <col min="3843" max="3843" width="12.140625" bestFit="1" customWidth="1"/>
    <col min="3844" max="3844" width="36.85546875" bestFit="1" customWidth="1"/>
    <col min="3845" max="3845" width="30.28515625" bestFit="1" customWidth="1"/>
    <col min="3846" max="3846" width="17.28515625" bestFit="1" customWidth="1"/>
    <col min="3847" max="3847" width="20.42578125" bestFit="1" customWidth="1"/>
    <col min="3848" max="3848" width="22.28515625" bestFit="1" customWidth="1"/>
    <col min="3849" max="3849" width="20.85546875" bestFit="1" customWidth="1"/>
    <col min="3850" max="3850" width="23.42578125" customWidth="1"/>
    <col min="3851" max="3851" width="24.7109375" customWidth="1"/>
    <col min="4097" max="4097" width="41.140625" bestFit="1" customWidth="1"/>
    <col min="4098" max="4098" width="18.7109375" bestFit="1" customWidth="1"/>
    <col min="4099" max="4099" width="12.140625" bestFit="1" customWidth="1"/>
    <col min="4100" max="4100" width="36.85546875" bestFit="1" customWidth="1"/>
    <col min="4101" max="4101" width="30.28515625" bestFit="1" customWidth="1"/>
    <col min="4102" max="4102" width="17.28515625" bestFit="1" customWidth="1"/>
    <col min="4103" max="4103" width="20.42578125" bestFit="1" customWidth="1"/>
    <col min="4104" max="4104" width="22.28515625" bestFit="1" customWidth="1"/>
    <col min="4105" max="4105" width="20.85546875" bestFit="1" customWidth="1"/>
    <col min="4106" max="4106" width="23.42578125" customWidth="1"/>
    <col min="4107" max="4107" width="24.7109375" customWidth="1"/>
    <col min="4353" max="4353" width="41.140625" bestFit="1" customWidth="1"/>
    <col min="4354" max="4354" width="18.7109375" bestFit="1" customWidth="1"/>
    <col min="4355" max="4355" width="12.140625" bestFit="1" customWidth="1"/>
    <col min="4356" max="4356" width="36.85546875" bestFit="1" customWidth="1"/>
    <col min="4357" max="4357" width="30.28515625" bestFit="1" customWidth="1"/>
    <col min="4358" max="4358" width="17.28515625" bestFit="1" customWidth="1"/>
    <col min="4359" max="4359" width="20.42578125" bestFit="1" customWidth="1"/>
    <col min="4360" max="4360" width="22.28515625" bestFit="1" customWidth="1"/>
    <col min="4361" max="4361" width="20.85546875" bestFit="1" customWidth="1"/>
    <col min="4362" max="4362" width="23.42578125" customWidth="1"/>
    <col min="4363" max="4363" width="24.7109375" customWidth="1"/>
    <col min="4609" max="4609" width="41.140625" bestFit="1" customWidth="1"/>
    <col min="4610" max="4610" width="18.7109375" bestFit="1" customWidth="1"/>
    <col min="4611" max="4611" width="12.140625" bestFit="1" customWidth="1"/>
    <col min="4612" max="4612" width="36.85546875" bestFit="1" customWidth="1"/>
    <col min="4613" max="4613" width="30.28515625" bestFit="1" customWidth="1"/>
    <col min="4614" max="4614" width="17.28515625" bestFit="1" customWidth="1"/>
    <col min="4615" max="4615" width="20.42578125" bestFit="1" customWidth="1"/>
    <col min="4616" max="4616" width="22.28515625" bestFit="1" customWidth="1"/>
    <col min="4617" max="4617" width="20.85546875" bestFit="1" customWidth="1"/>
    <col min="4618" max="4618" width="23.42578125" customWidth="1"/>
    <col min="4619" max="4619" width="24.7109375" customWidth="1"/>
    <col min="4865" max="4865" width="41.140625" bestFit="1" customWidth="1"/>
    <col min="4866" max="4866" width="18.7109375" bestFit="1" customWidth="1"/>
    <col min="4867" max="4867" width="12.140625" bestFit="1" customWidth="1"/>
    <col min="4868" max="4868" width="36.85546875" bestFit="1" customWidth="1"/>
    <col min="4869" max="4869" width="30.28515625" bestFit="1" customWidth="1"/>
    <col min="4870" max="4870" width="17.28515625" bestFit="1" customWidth="1"/>
    <col min="4871" max="4871" width="20.42578125" bestFit="1" customWidth="1"/>
    <col min="4872" max="4872" width="22.28515625" bestFit="1" customWidth="1"/>
    <col min="4873" max="4873" width="20.85546875" bestFit="1" customWidth="1"/>
    <col min="4874" max="4874" width="23.42578125" customWidth="1"/>
    <col min="4875" max="4875" width="24.7109375" customWidth="1"/>
    <col min="5121" max="5121" width="41.140625" bestFit="1" customWidth="1"/>
    <col min="5122" max="5122" width="18.7109375" bestFit="1" customWidth="1"/>
    <col min="5123" max="5123" width="12.140625" bestFit="1" customWidth="1"/>
    <col min="5124" max="5124" width="36.85546875" bestFit="1" customWidth="1"/>
    <col min="5125" max="5125" width="30.28515625" bestFit="1" customWidth="1"/>
    <col min="5126" max="5126" width="17.28515625" bestFit="1" customWidth="1"/>
    <col min="5127" max="5127" width="20.42578125" bestFit="1" customWidth="1"/>
    <col min="5128" max="5128" width="22.28515625" bestFit="1" customWidth="1"/>
    <col min="5129" max="5129" width="20.85546875" bestFit="1" customWidth="1"/>
    <col min="5130" max="5130" width="23.42578125" customWidth="1"/>
    <col min="5131" max="5131" width="24.7109375" customWidth="1"/>
    <col min="5377" max="5377" width="41.140625" bestFit="1" customWidth="1"/>
    <col min="5378" max="5378" width="18.7109375" bestFit="1" customWidth="1"/>
    <col min="5379" max="5379" width="12.140625" bestFit="1" customWidth="1"/>
    <col min="5380" max="5380" width="36.85546875" bestFit="1" customWidth="1"/>
    <col min="5381" max="5381" width="30.28515625" bestFit="1" customWidth="1"/>
    <col min="5382" max="5382" width="17.28515625" bestFit="1" customWidth="1"/>
    <col min="5383" max="5383" width="20.42578125" bestFit="1" customWidth="1"/>
    <col min="5384" max="5384" width="22.28515625" bestFit="1" customWidth="1"/>
    <col min="5385" max="5385" width="20.85546875" bestFit="1" customWidth="1"/>
    <col min="5386" max="5386" width="23.42578125" customWidth="1"/>
    <col min="5387" max="5387" width="24.7109375" customWidth="1"/>
    <col min="5633" max="5633" width="41.140625" bestFit="1" customWidth="1"/>
    <col min="5634" max="5634" width="18.7109375" bestFit="1" customWidth="1"/>
    <col min="5635" max="5635" width="12.140625" bestFit="1" customWidth="1"/>
    <col min="5636" max="5636" width="36.85546875" bestFit="1" customWidth="1"/>
    <col min="5637" max="5637" width="30.28515625" bestFit="1" customWidth="1"/>
    <col min="5638" max="5638" width="17.28515625" bestFit="1" customWidth="1"/>
    <col min="5639" max="5639" width="20.42578125" bestFit="1" customWidth="1"/>
    <col min="5640" max="5640" width="22.28515625" bestFit="1" customWidth="1"/>
    <col min="5641" max="5641" width="20.85546875" bestFit="1" customWidth="1"/>
    <col min="5642" max="5642" width="23.42578125" customWidth="1"/>
    <col min="5643" max="5643" width="24.7109375" customWidth="1"/>
    <col min="5889" max="5889" width="41.140625" bestFit="1" customWidth="1"/>
    <col min="5890" max="5890" width="18.7109375" bestFit="1" customWidth="1"/>
    <col min="5891" max="5891" width="12.140625" bestFit="1" customWidth="1"/>
    <col min="5892" max="5892" width="36.85546875" bestFit="1" customWidth="1"/>
    <col min="5893" max="5893" width="30.28515625" bestFit="1" customWidth="1"/>
    <col min="5894" max="5894" width="17.28515625" bestFit="1" customWidth="1"/>
    <col min="5895" max="5895" width="20.42578125" bestFit="1" customWidth="1"/>
    <col min="5896" max="5896" width="22.28515625" bestFit="1" customWidth="1"/>
    <col min="5897" max="5897" width="20.85546875" bestFit="1" customWidth="1"/>
    <col min="5898" max="5898" width="23.42578125" customWidth="1"/>
    <col min="5899" max="5899" width="24.7109375" customWidth="1"/>
    <col min="6145" max="6145" width="41.140625" bestFit="1" customWidth="1"/>
    <col min="6146" max="6146" width="18.7109375" bestFit="1" customWidth="1"/>
    <col min="6147" max="6147" width="12.140625" bestFit="1" customWidth="1"/>
    <col min="6148" max="6148" width="36.85546875" bestFit="1" customWidth="1"/>
    <col min="6149" max="6149" width="30.28515625" bestFit="1" customWidth="1"/>
    <col min="6150" max="6150" width="17.28515625" bestFit="1" customWidth="1"/>
    <col min="6151" max="6151" width="20.42578125" bestFit="1" customWidth="1"/>
    <col min="6152" max="6152" width="22.28515625" bestFit="1" customWidth="1"/>
    <col min="6153" max="6153" width="20.85546875" bestFit="1" customWidth="1"/>
    <col min="6154" max="6154" width="23.42578125" customWidth="1"/>
    <col min="6155" max="6155" width="24.7109375" customWidth="1"/>
    <col min="6401" max="6401" width="41.140625" bestFit="1" customWidth="1"/>
    <col min="6402" max="6402" width="18.7109375" bestFit="1" customWidth="1"/>
    <col min="6403" max="6403" width="12.140625" bestFit="1" customWidth="1"/>
    <col min="6404" max="6404" width="36.85546875" bestFit="1" customWidth="1"/>
    <col min="6405" max="6405" width="30.28515625" bestFit="1" customWidth="1"/>
    <col min="6406" max="6406" width="17.28515625" bestFit="1" customWidth="1"/>
    <col min="6407" max="6407" width="20.42578125" bestFit="1" customWidth="1"/>
    <col min="6408" max="6408" width="22.28515625" bestFit="1" customWidth="1"/>
    <col min="6409" max="6409" width="20.85546875" bestFit="1" customWidth="1"/>
    <col min="6410" max="6410" width="23.42578125" customWidth="1"/>
    <col min="6411" max="6411" width="24.7109375" customWidth="1"/>
    <col min="6657" max="6657" width="41.140625" bestFit="1" customWidth="1"/>
    <col min="6658" max="6658" width="18.7109375" bestFit="1" customWidth="1"/>
    <col min="6659" max="6659" width="12.140625" bestFit="1" customWidth="1"/>
    <col min="6660" max="6660" width="36.85546875" bestFit="1" customWidth="1"/>
    <col min="6661" max="6661" width="30.28515625" bestFit="1" customWidth="1"/>
    <col min="6662" max="6662" width="17.28515625" bestFit="1" customWidth="1"/>
    <col min="6663" max="6663" width="20.42578125" bestFit="1" customWidth="1"/>
    <col min="6664" max="6664" width="22.28515625" bestFit="1" customWidth="1"/>
    <col min="6665" max="6665" width="20.85546875" bestFit="1" customWidth="1"/>
    <col min="6666" max="6666" width="23.42578125" customWidth="1"/>
    <col min="6667" max="6667" width="24.7109375" customWidth="1"/>
    <col min="6913" max="6913" width="41.140625" bestFit="1" customWidth="1"/>
    <col min="6914" max="6914" width="18.7109375" bestFit="1" customWidth="1"/>
    <col min="6915" max="6915" width="12.140625" bestFit="1" customWidth="1"/>
    <col min="6916" max="6916" width="36.85546875" bestFit="1" customWidth="1"/>
    <col min="6917" max="6917" width="30.28515625" bestFit="1" customWidth="1"/>
    <col min="6918" max="6918" width="17.28515625" bestFit="1" customWidth="1"/>
    <col min="6919" max="6919" width="20.42578125" bestFit="1" customWidth="1"/>
    <col min="6920" max="6920" width="22.28515625" bestFit="1" customWidth="1"/>
    <col min="6921" max="6921" width="20.85546875" bestFit="1" customWidth="1"/>
    <col min="6922" max="6922" width="23.42578125" customWidth="1"/>
    <col min="6923" max="6923" width="24.7109375" customWidth="1"/>
    <col min="7169" max="7169" width="41.140625" bestFit="1" customWidth="1"/>
    <col min="7170" max="7170" width="18.7109375" bestFit="1" customWidth="1"/>
    <col min="7171" max="7171" width="12.140625" bestFit="1" customWidth="1"/>
    <col min="7172" max="7172" width="36.85546875" bestFit="1" customWidth="1"/>
    <col min="7173" max="7173" width="30.28515625" bestFit="1" customWidth="1"/>
    <col min="7174" max="7174" width="17.28515625" bestFit="1" customWidth="1"/>
    <col min="7175" max="7175" width="20.42578125" bestFit="1" customWidth="1"/>
    <col min="7176" max="7176" width="22.28515625" bestFit="1" customWidth="1"/>
    <col min="7177" max="7177" width="20.85546875" bestFit="1" customWidth="1"/>
    <col min="7178" max="7178" width="23.42578125" customWidth="1"/>
    <col min="7179" max="7179" width="24.7109375" customWidth="1"/>
    <col min="7425" max="7425" width="41.140625" bestFit="1" customWidth="1"/>
    <col min="7426" max="7426" width="18.7109375" bestFit="1" customWidth="1"/>
    <col min="7427" max="7427" width="12.140625" bestFit="1" customWidth="1"/>
    <col min="7428" max="7428" width="36.85546875" bestFit="1" customWidth="1"/>
    <col min="7429" max="7429" width="30.28515625" bestFit="1" customWidth="1"/>
    <col min="7430" max="7430" width="17.28515625" bestFit="1" customWidth="1"/>
    <col min="7431" max="7431" width="20.42578125" bestFit="1" customWidth="1"/>
    <col min="7432" max="7432" width="22.28515625" bestFit="1" customWidth="1"/>
    <col min="7433" max="7433" width="20.85546875" bestFit="1" customWidth="1"/>
    <col min="7434" max="7434" width="23.42578125" customWidth="1"/>
    <col min="7435" max="7435" width="24.7109375" customWidth="1"/>
    <col min="7681" max="7681" width="41.140625" bestFit="1" customWidth="1"/>
    <col min="7682" max="7682" width="18.7109375" bestFit="1" customWidth="1"/>
    <col min="7683" max="7683" width="12.140625" bestFit="1" customWidth="1"/>
    <col min="7684" max="7684" width="36.85546875" bestFit="1" customWidth="1"/>
    <col min="7685" max="7685" width="30.28515625" bestFit="1" customWidth="1"/>
    <col min="7686" max="7686" width="17.28515625" bestFit="1" customWidth="1"/>
    <col min="7687" max="7687" width="20.42578125" bestFit="1" customWidth="1"/>
    <col min="7688" max="7688" width="22.28515625" bestFit="1" customWidth="1"/>
    <col min="7689" max="7689" width="20.85546875" bestFit="1" customWidth="1"/>
    <col min="7690" max="7690" width="23.42578125" customWidth="1"/>
    <col min="7691" max="7691" width="24.7109375" customWidth="1"/>
    <col min="7937" max="7937" width="41.140625" bestFit="1" customWidth="1"/>
    <col min="7938" max="7938" width="18.7109375" bestFit="1" customWidth="1"/>
    <col min="7939" max="7939" width="12.140625" bestFit="1" customWidth="1"/>
    <col min="7940" max="7940" width="36.85546875" bestFit="1" customWidth="1"/>
    <col min="7941" max="7941" width="30.28515625" bestFit="1" customWidth="1"/>
    <col min="7942" max="7942" width="17.28515625" bestFit="1" customWidth="1"/>
    <col min="7943" max="7943" width="20.42578125" bestFit="1" customWidth="1"/>
    <col min="7944" max="7944" width="22.28515625" bestFit="1" customWidth="1"/>
    <col min="7945" max="7945" width="20.85546875" bestFit="1" customWidth="1"/>
    <col min="7946" max="7946" width="23.42578125" customWidth="1"/>
    <col min="7947" max="7947" width="24.7109375" customWidth="1"/>
    <col min="8193" max="8193" width="41.140625" bestFit="1" customWidth="1"/>
    <col min="8194" max="8194" width="18.7109375" bestFit="1" customWidth="1"/>
    <col min="8195" max="8195" width="12.140625" bestFit="1" customWidth="1"/>
    <col min="8196" max="8196" width="36.85546875" bestFit="1" customWidth="1"/>
    <col min="8197" max="8197" width="30.28515625" bestFit="1" customWidth="1"/>
    <col min="8198" max="8198" width="17.28515625" bestFit="1" customWidth="1"/>
    <col min="8199" max="8199" width="20.42578125" bestFit="1" customWidth="1"/>
    <col min="8200" max="8200" width="22.28515625" bestFit="1" customWidth="1"/>
    <col min="8201" max="8201" width="20.85546875" bestFit="1" customWidth="1"/>
    <col min="8202" max="8202" width="23.42578125" customWidth="1"/>
    <col min="8203" max="8203" width="24.7109375" customWidth="1"/>
    <col min="8449" max="8449" width="41.140625" bestFit="1" customWidth="1"/>
    <col min="8450" max="8450" width="18.7109375" bestFit="1" customWidth="1"/>
    <col min="8451" max="8451" width="12.140625" bestFit="1" customWidth="1"/>
    <col min="8452" max="8452" width="36.85546875" bestFit="1" customWidth="1"/>
    <col min="8453" max="8453" width="30.28515625" bestFit="1" customWidth="1"/>
    <col min="8454" max="8454" width="17.28515625" bestFit="1" customWidth="1"/>
    <col min="8455" max="8455" width="20.42578125" bestFit="1" customWidth="1"/>
    <col min="8456" max="8456" width="22.28515625" bestFit="1" customWidth="1"/>
    <col min="8457" max="8457" width="20.85546875" bestFit="1" customWidth="1"/>
    <col min="8458" max="8458" width="23.42578125" customWidth="1"/>
    <col min="8459" max="8459" width="24.7109375" customWidth="1"/>
    <col min="8705" max="8705" width="41.140625" bestFit="1" customWidth="1"/>
    <col min="8706" max="8706" width="18.7109375" bestFit="1" customWidth="1"/>
    <col min="8707" max="8707" width="12.140625" bestFit="1" customWidth="1"/>
    <col min="8708" max="8708" width="36.85546875" bestFit="1" customWidth="1"/>
    <col min="8709" max="8709" width="30.28515625" bestFit="1" customWidth="1"/>
    <col min="8710" max="8710" width="17.28515625" bestFit="1" customWidth="1"/>
    <col min="8711" max="8711" width="20.42578125" bestFit="1" customWidth="1"/>
    <col min="8712" max="8712" width="22.28515625" bestFit="1" customWidth="1"/>
    <col min="8713" max="8713" width="20.85546875" bestFit="1" customWidth="1"/>
    <col min="8714" max="8714" width="23.42578125" customWidth="1"/>
    <col min="8715" max="8715" width="24.7109375" customWidth="1"/>
    <col min="8961" max="8961" width="41.140625" bestFit="1" customWidth="1"/>
    <col min="8962" max="8962" width="18.7109375" bestFit="1" customWidth="1"/>
    <col min="8963" max="8963" width="12.140625" bestFit="1" customWidth="1"/>
    <col min="8964" max="8964" width="36.85546875" bestFit="1" customWidth="1"/>
    <col min="8965" max="8965" width="30.28515625" bestFit="1" customWidth="1"/>
    <col min="8966" max="8966" width="17.28515625" bestFit="1" customWidth="1"/>
    <col min="8967" max="8967" width="20.42578125" bestFit="1" customWidth="1"/>
    <col min="8968" max="8968" width="22.28515625" bestFit="1" customWidth="1"/>
    <col min="8969" max="8969" width="20.85546875" bestFit="1" customWidth="1"/>
    <col min="8970" max="8970" width="23.42578125" customWidth="1"/>
    <col min="8971" max="8971" width="24.7109375" customWidth="1"/>
    <col min="9217" max="9217" width="41.140625" bestFit="1" customWidth="1"/>
    <col min="9218" max="9218" width="18.7109375" bestFit="1" customWidth="1"/>
    <col min="9219" max="9219" width="12.140625" bestFit="1" customWidth="1"/>
    <col min="9220" max="9220" width="36.85546875" bestFit="1" customWidth="1"/>
    <col min="9221" max="9221" width="30.28515625" bestFit="1" customWidth="1"/>
    <col min="9222" max="9222" width="17.28515625" bestFit="1" customWidth="1"/>
    <col min="9223" max="9223" width="20.42578125" bestFit="1" customWidth="1"/>
    <col min="9224" max="9224" width="22.28515625" bestFit="1" customWidth="1"/>
    <col min="9225" max="9225" width="20.85546875" bestFit="1" customWidth="1"/>
    <col min="9226" max="9226" width="23.42578125" customWidth="1"/>
    <col min="9227" max="9227" width="24.7109375" customWidth="1"/>
    <col min="9473" max="9473" width="41.140625" bestFit="1" customWidth="1"/>
    <col min="9474" max="9474" width="18.7109375" bestFit="1" customWidth="1"/>
    <col min="9475" max="9475" width="12.140625" bestFit="1" customWidth="1"/>
    <col min="9476" max="9476" width="36.85546875" bestFit="1" customWidth="1"/>
    <col min="9477" max="9477" width="30.28515625" bestFit="1" customWidth="1"/>
    <col min="9478" max="9478" width="17.28515625" bestFit="1" customWidth="1"/>
    <col min="9479" max="9479" width="20.42578125" bestFit="1" customWidth="1"/>
    <col min="9480" max="9480" width="22.28515625" bestFit="1" customWidth="1"/>
    <col min="9481" max="9481" width="20.85546875" bestFit="1" customWidth="1"/>
    <col min="9482" max="9482" width="23.42578125" customWidth="1"/>
    <col min="9483" max="9483" width="24.7109375" customWidth="1"/>
    <col min="9729" max="9729" width="41.140625" bestFit="1" customWidth="1"/>
    <col min="9730" max="9730" width="18.7109375" bestFit="1" customWidth="1"/>
    <col min="9731" max="9731" width="12.140625" bestFit="1" customWidth="1"/>
    <col min="9732" max="9732" width="36.85546875" bestFit="1" customWidth="1"/>
    <col min="9733" max="9733" width="30.28515625" bestFit="1" customWidth="1"/>
    <col min="9734" max="9734" width="17.28515625" bestFit="1" customWidth="1"/>
    <col min="9735" max="9735" width="20.42578125" bestFit="1" customWidth="1"/>
    <col min="9736" max="9736" width="22.28515625" bestFit="1" customWidth="1"/>
    <col min="9737" max="9737" width="20.85546875" bestFit="1" customWidth="1"/>
    <col min="9738" max="9738" width="23.42578125" customWidth="1"/>
    <col min="9739" max="9739" width="24.7109375" customWidth="1"/>
    <col min="9985" max="9985" width="41.140625" bestFit="1" customWidth="1"/>
    <col min="9986" max="9986" width="18.7109375" bestFit="1" customWidth="1"/>
    <col min="9987" max="9987" width="12.140625" bestFit="1" customWidth="1"/>
    <col min="9988" max="9988" width="36.85546875" bestFit="1" customWidth="1"/>
    <col min="9989" max="9989" width="30.28515625" bestFit="1" customWidth="1"/>
    <col min="9990" max="9990" width="17.28515625" bestFit="1" customWidth="1"/>
    <col min="9991" max="9991" width="20.42578125" bestFit="1" customWidth="1"/>
    <col min="9992" max="9992" width="22.28515625" bestFit="1" customWidth="1"/>
    <col min="9993" max="9993" width="20.85546875" bestFit="1" customWidth="1"/>
    <col min="9994" max="9994" width="23.42578125" customWidth="1"/>
    <col min="9995" max="9995" width="24.7109375" customWidth="1"/>
    <col min="10241" max="10241" width="41.140625" bestFit="1" customWidth="1"/>
    <col min="10242" max="10242" width="18.7109375" bestFit="1" customWidth="1"/>
    <col min="10243" max="10243" width="12.140625" bestFit="1" customWidth="1"/>
    <col min="10244" max="10244" width="36.85546875" bestFit="1" customWidth="1"/>
    <col min="10245" max="10245" width="30.28515625" bestFit="1" customWidth="1"/>
    <col min="10246" max="10246" width="17.28515625" bestFit="1" customWidth="1"/>
    <col min="10247" max="10247" width="20.42578125" bestFit="1" customWidth="1"/>
    <col min="10248" max="10248" width="22.28515625" bestFit="1" customWidth="1"/>
    <col min="10249" max="10249" width="20.85546875" bestFit="1" customWidth="1"/>
    <col min="10250" max="10250" width="23.42578125" customWidth="1"/>
    <col min="10251" max="10251" width="24.7109375" customWidth="1"/>
    <col min="10497" max="10497" width="41.140625" bestFit="1" customWidth="1"/>
    <col min="10498" max="10498" width="18.7109375" bestFit="1" customWidth="1"/>
    <col min="10499" max="10499" width="12.140625" bestFit="1" customWidth="1"/>
    <col min="10500" max="10500" width="36.85546875" bestFit="1" customWidth="1"/>
    <col min="10501" max="10501" width="30.28515625" bestFit="1" customWidth="1"/>
    <col min="10502" max="10502" width="17.28515625" bestFit="1" customWidth="1"/>
    <col min="10503" max="10503" width="20.42578125" bestFit="1" customWidth="1"/>
    <col min="10504" max="10504" width="22.28515625" bestFit="1" customWidth="1"/>
    <col min="10505" max="10505" width="20.85546875" bestFit="1" customWidth="1"/>
    <col min="10506" max="10506" width="23.42578125" customWidth="1"/>
    <col min="10507" max="10507" width="24.7109375" customWidth="1"/>
    <col min="10753" max="10753" width="41.140625" bestFit="1" customWidth="1"/>
    <col min="10754" max="10754" width="18.7109375" bestFit="1" customWidth="1"/>
    <col min="10755" max="10755" width="12.140625" bestFit="1" customWidth="1"/>
    <col min="10756" max="10756" width="36.85546875" bestFit="1" customWidth="1"/>
    <col min="10757" max="10757" width="30.28515625" bestFit="1" customWidth="1"/>
    <col min="10758" max="10758" width="17.28515625" bestFit="1" customWidth="1"/>
    <col min="10759" max="10759" width="20.42578125" bestFit="1" customWidth="1"/>
    <col min="10760" max="10760" width="22.28515625" bestFit="1" customWidth="1"/>
    <col min="10761" max="10761" width="20.85546875" bestFit="1" customWidth="1"/>
    <col min="10762" max="10762" width="23.42578125" customWidth="1"/>
    <col min="10763" max="10763" width="24.7109375" customWidth="1"/>
    <col min="11009" max="11009" width="41.140625" bestFit="1" customWidth="1"/>
    <col min="11010" max="11010" width="18.7109375" bestFit="1" customWidth="1"/>
    <col min="11011" max="11011" width="12.140625" bestFit="1" customWidth="1"/>
    <col min="11012" max="11012" width="36.85546875" bestFit="1" customWidth="1"/>
    <col min="11013" max="11013" width="30.28515625" bestFit="1" customWidth="1"/>
    <col min="11014" max="11014" width="17.28515625" bestFit="1" customWidth="1"/>
    <col min="11015" max="11015" width="20.42578125" bestFit="1" customWidth="1"/>
    <col min="11016" max="11016" width="22.28515625" bestFit="1" customWidth="1"/>
    <col min="11017" max="11017" width="20.85546875" bestFit="1" customWidth="1"/>
    <col min="11018" max="11018" width="23.42578125" customWidth="1"/>
    <col min="11019" max="11019" width="24.7109375" customWidth="1"/>
    <col min="11265" max="11265" width="41.140625" bestFit="1" customWidth="1"/>
    <col min="11266" max="11266" width="18.7109375" bestFit="1" customWidth="1"/>
    <col min="11267" max="11267" width="12.140625" bestFit="1" customWidth="1"/>
    <col min="11268" max="11268" width="36.85546875" bestFit="1" customWidth="1"/>
    <col min="11269" max="11269" width="30.28515625" bestFit="1" customWidth="1"/>
    <col min="11270" max="11270" width="17.28515625" bestFit="1" customWidth="1"/>
    <col min="11271" max="11271" width="20.42578125" bestFit="1" customWidth="1"/>
    <col min="11272" max="11272" width="22.28515625" bestFit="1" customWidth="1"/>
    <col min="11273" max="11273" width="20.85546875" bestFit="1" customWidth="1"/>
    <col min="11274" max="11274" width="23.42578125" customWidth="1"/>
    <col min="11275" max="11275" width="24.7109375" customWidth="1"/>
    <col min="11521" max="11521" width="41.140625" bestFit="1" customWidth="1"/>
    <col min="11522" max="11522" width="18.7109375" bestFit="1" customWidth="1"/>
    <col min="11523" max="11523" width="12.140625" bestFit="1" customWidth="1"/>
    <col min="11524" max="11524" width="36.85546875" bestFit="1" customWidth="1"/>
    <col min="11525" max="11525" width="30.28515625" bestFit="1" customWidth="1"/>
    <col min="11526" max="11526" width="17.28515625" bestFit="1" customWidth="1"/>
    <col min="11527" max="11527" width="20.42578125" bestFit="1" customWidth="1"/>
    <col min="11528" max="11528" width="22.28515625" bestFit="1" customWidth="1"/>
    <col min="11529" max="11529" width="20.85546875" bestFit="1" customWidth="1"/>
    <col min="11530" max="11530" width="23.42578125" customWidth="1"/>
    <col min="11531" max="11531" width="24.7109375" customWidth="1"/>
    <col min="11777" max="11777" width="41.140625" bestFit="1" customWidth="1"/>
    <col min="11778" max="11778" width="18.7109375" bestFit="1" customWidth="1"/>
    <col min="11779" max="11779" width="12.140625" bestFit="1" customWidth="1"/>
    <col min="11780" max="11780" width="36.85546875" bestFit="1" customWidth="1"/>
    <col min="11781" max="11781" width="30.28515625" bestFit="1" customWidth="1"/>
    <col min="11782" max="11782" width="17.28515625" bestFit="1" customWidth="1"/>
    <col min="11783" max="11783" width="20.42578125" bestFit="1" customWidth="1"/>
    <col min="11784" max="11784" width="22.28515625" bestFit="1" customWidth="1"/>
    <col min="11785" max="11785" width="20.85546875" bestFit="1" customWidth="1"/>
    <col min="11786" max="11786" width="23.42578125" customWidth="1"/>
    <col min="11787" max="11787" width="24.7109375" customWidth="1"/>
    <col min="12033" max="12033" width="41.140625" bestFit="1" customWidth="1"/>
    <col min="12034" max="12034" width="18.7109375" bestFit="1" customWidth="1"/>
    <col min="12035" max="12035" width="12.140625" bestFit="1" customWidth="1"/>
    <col min="12036" max="12036" width="36.85546875" bestFit="1" customWidth="1"/>
    <col min="12037" max="12037" width="30.28515625" bestFit="1" customWidth="1"/>
    <col min="12038" max="12038" width="17.28515625" bestFit="1" customWidth="1"/>
    <col min="12039" max="12039" width="20.42578125" bestFit="1" customWidth="1"/>
    <col min="12040" max="12040" width="22.28515625" bestFit="1" customWidth="1"/>
    <col min="12041" max="12041" width="20.85546875" bestFit="1" customWidth="1"/>
    <col min="12042" max="12042" width="23.42578125" customWidth="1"/>
    <col min="12043" max="12043" width="24.7109375" customWidth="1"/>
    <col min="12289" max="12289" width="41.140625" bestFit="1" customWidth="1"/>
    <col min="12290" max="12290" width="18.7109375" bestFit="1" customWidth="1"/>
    <col min="12291" max="12291" width="12.140625" bestFit="1" customWidth="1"/>
    <col min="12292" max="12292" width="36.85546875" bestFit="1" customWidth="1"/>
    <col min="12293" max="12293" width="30.28515625" bestFit="1" customWidth="1"/>
    <col min="12294" max="12294" width="17.28515625" bestFit="1" customWidth="1"/>
    <col min="12295" max="12295" width="20.42578125" bestFit="1" customWidth="1"/>
    <col min="12296" max="12296" width="22.28515625" bestFit="1" customWidth="1"/>
    <col min="12297" max="12297" width="20.85546875" bestFit="1" customWidth="1"/>
    <col min="12298" max="12298" width="23.42578125" customWidth="1"/>
    <col min="12299" max="12299" width="24.7109375" customWidth="1"/>
    <col min="12545" max="12545" width="41.140625" bestFit="1" customWidth="1"/>
    <col min="12546" max="12546" width="18.7109375" bestFit="1" customWidth="1"/>
    <col min="12547" max="12547" width="12.140625" bestFit="1" customWidth="1"/>
    <col min="12548" max="12548" width="36.85546875" bestFit="1" customWidth="1"/>
    <col min="12549" max="12549" width="30.28515625" bestFit="1" customWidth="1"/>
    <col min="12550" max="12550" width="17.28515625" bestFit="1" customWidth="1"/>
    <col min="12551" max="12551" width="20.42578125" bestFit="1" customWidth="1"/>
    <col min="12552" max="12552" width="22.28515625" bestFit="1" customWidth="1"/>
    <col min="12553" max="12553" width="20.85546875" bestFit="1" customWidth="1"/>
    <col min="12554" max="12554" width="23.42578125" customWidth="1"/>
    <col min="12555" max="12555" width="24.7109375" customWidth="1"/>
    <col min="12801" max="12801" width="41.140625" bestFit="1" customWidth="1"/>
    <col min="12802" max="12802" width="18.7109375" bestFit="1" customWidth="1"/>
    <col min="12803" max="12803" width="12.140625" bestFit="1" customWidth="1"/>
    <col min="12804" max="12804" width="36.85546875" bestFit="1" customWidth="1"/>
    <col min="12805" max="12805" width="30.28515625" bestFit="1" customWidth="1"/>
    <col min="12806" max="12806" width="17.28515625" bestFit="1" customWidth="1"/>
    <col min="12807" max="12807" width="20.42578125" bestFit="1" customWidth="1"/>
    <col min="12808" max="12808" width="22.28515625" bestFit="1" customWidth="1"/>
    <col min="12809" max="12809" width="20.85546875" bestFit="1" customWidth="1"/>
    <col min="12810" max="12810" width="23.42578125" customWidth="1"/>
    <col min="12811" max="12811" width="24.7109375" customWidth="1"/>
    <col min="13057" max="13057" width="41.140625" bestFit="1" customWidth="1"/>
    <col min="13058" max="13058" width="18.7109375" bestFit="1" customWidth="1"/>
    <col min="13059" max="13059" width="12.140625" bestFit="1" customWidth="1"/>
    <col min="13060" max="13060" width="36.85546875" bestFit="1" customWidth="1"/>
    <col min="13061" max="13061" width="30.28515625" bestFit="1" customWidth="1"/>
    <col min="13062" max="13062" width="17.28515625" bestFit="1" customWidth="1"/>
    <col min="13063" max="13063" width="20.42578125" bestFit="1" customWidth="1"/>
    <col min="13064" max="13064" width="22.28515625" bestFit="1" customWidth="1"/>
    <col min="13065" max="13065" width="20.85546875" bestFit="1" customWidth="1"/>
    <col min="13066" max="13066" width="23.42578125" customWidth="1"/>
    <col min="13067" max="13067" width="24.7109375" customWidth="1"/>
    <col min="13313" max="13313" width="41.140625" bestFit="1" customWidth="1"/>
    <col min="13314" max="13314" width="18.7109375" bestFit="1" customWidth="1"/>
    <col min="13315" max="13315" width="12.140625" bestFit="1" customWidth="1"/>
    <col min="13316" max="13316" width="36.85546875" bestFit="1" customWidth="1"/>
    <col min="13317" max="13317" width="30.28515625" bestFit="1" customWidth="1"/>
    <col min="13318" max="13318" width="17.28515625" bestFit="1" customWidth="1"/>
    <col min="13319" max="13319" width="20.42578125" bestFit="1" customWidth="1"/>
    <col min="13320" max="13320" width="22.28515625" bestFit="1" customWidth="1"/>
    <col min="13321" max="13321" width="20.85546875" bestFit="1" customWidth="1"/>
    <col min="13322" max="13322" width="23.42578125" customWidth="1"/>
    <col min="13323" max="13323" width="24.7109375" customWidth="1"/>
    <col min="13569" max="13569" width="41.140625" bestFit="1" customWidth="1"/>
    <col min="13570" max="13570" width="18.7109375" bestFit="1" customWidth="1"/>
    <col min="13571" max="13571" width="12.140625" bestFit="1" customWidth="1"/>
    <col min="13572" max="13572" width="36.85546875" bestFit="1" customWidth="1"/>
    <col min="13573" max="13573" width="30.28515625" bestFit="1" customWidth="1"/>
    <col min="13574" max="13574" width="17.28515625" bestFit="1" customWidth="1"/>
    <col min="13575" max="13575" width="20.42578125" bestFit="1" customWidth="1"/>
    <col min="13576" max="13576" width="22.28515625" bestFit="1" customWidth="1"/>
    <col min="13577" max="13577" width="20.85546875" bestFit="1" customWidth="1"/>
    <col min="13578" max="13578" width="23.42578125" customWidth="1"/>
    <col min="13579" max="13579" width="24.7109375" customWidth="1"/>
    <col min="13825" max="13825" width="41.140625" bestFit="1" customWidth="1"/>
    <col min="13826" max="13826" width="18.7109375" bestFit="1" customWidth="1"/>
    <col min="13827" max="13827" width="12.140625" bestFit="1" customWidth="1"/>
    <col min="13828" max="13828" width="36.85546875" bestFit="1" customWidth="1"/>
    <col min="13829" max="13829" width="30.28515625" bestFit="1" customWidth="1"/>
    <col min="13830" max="13830" width="17.28515625" bestFit="1" customWidth="1"/>
    <col min="13831" max="13831" width="20.42578125" bestFit="1" customWidth="1"/>
    <col min="13832" max="13832" width="22.28515625" bestFit="1" customWidth="1"/>
    <col min="13833" max="13833" width="20.85546875" bestFit="1" customWidth="1"/>
    <col min="13834" max="13834" width="23.42578125" customWidth="1"/>
    <col min="13835" max="13835" width="24.7109375" customWidth="1"/>
    <col min="14081" max="14081" width="41.140625" bestFit="1" customWidth="1"/>
    <col min="14082" max="14082" width="18.7109375" bestFit="1" customWidth="1"/>
    <col min="14083" max="14083" width="12.140625" bestFit="1" customWidth="1"/>
    <col min="14084" max="14084" width="36.85546875" bestFit="1" customWidth="1"/>
    <col min="14085" max="14085" width="30.28515625" bestFit="1" customWidth="1"/>
    <col min="14086" max="14086" width="17.28515625" bestFit="1" customWidth="1"/>
    <col min="14087" max="14087" width="20.42578125" bestFit="1" customWidth="1"/>
    <col min="14088" max="14088" width="22.28515625" bestFit="1" customWidth="1"/>
    <col min="14089" max="14089" width="20.85546875" bestFit="1" customWidth="1"/>
    <col min="14090" max="14090" width="23.42578125" customWidth="1"/>
    <col min="14091" max="14091" width="24.7109375" customWidth="1"/>
    <col min="14337" max="14337" width="41.140625" bestFit="1" customWidth="1"/>
    <col min="14338" max="14338" width="18.7109375" bestFit="1" customWidth="1"/>
    <col min="14339" max="14339" width="12.140625" bestFit="1" customWidth="1"/>
    <col min="14340" max="14340" width="36.85546875" bestFit="1" customWidth="1"/>
    <col min="14341" max="14341" width="30.28515625" bestFit="1" customWidth="1"/>
    <col min="14342" max="14342" width="17.28515625" bestFit="1" customWidth="1"/>
    <col min="14343" max="14343" width="20.42578125" bestFit="1" customWidth="1"/>
    <col min="14344" max="14344" width="22.28515625" bestFit="1" customWidth="1"/>
    <col min="14345" max="14345" width="20.85546875" bestFit="1" customWidth="1"/>
    <col min="14346" max="14346" width="23.42578125" customWidth="1"/>
    <col min="14347" max="14347" width="24.7109375" customWidth="1"/>
    <col min="14593" max="14593" width="41.140625" bestFit="1" customWidth="1"/>
    <col min="14594" max="14594" width="18.7109375" bestFit="1" customWidth="1"/>
    <col min="14595" max="14595" width="12.140625" bestFit="1" customWidth="1"/>
    <col min="14596" max="14596" width="36.85546875" bestFit="1" customWidth="1"/>
    <col min="14597" max="14597" width="30.28515625" bestFit="1" customWidth="1"/>
    <col min="14598" max="14598" width="17.28515625" bestFit="1" customWidth="1"/>
    <col min="14599" max="14599" width="20.42578125" bestFit="1" customWidth="1"/>
    <col min="14600" max="14600" width="22.28515625" bestFit="1" customWidth="1"/>
    <col min="14601" max="14601" width="20.85546875" bestFit="1" customWidth="1"/>
    <col min="14602" max="14602" width="23.42578125" customWidth="1"/>
    <col min="14603" max="14603" width="24.7109375" customWidth="1"/>
    <col min="14849" max="14849" width="41.140625" bestFit="1" customWidth="1"/>
    <col min="14850" max="14850" width="18.7109375" bestFit="1" customWidth="1"/>
    <col min="14851" max="14851" width="12.140625" bestFit="1" customWidth="1"/>
    <col min="14852" max="14852" width="36.85546875" bestFit="1" customWidth="1"/>
    <col min="14853" max="14853" width="30.28515625" bestFit="1" customWidth="1"/>
    <col min="14854" max="14854" width="17.28515625" bestFit="1" customWidth="1"/>
    <col min="14855" max="14855" width="20.42578125" bestFit="1" customWidth="1"/>
    <col min="14856" max="14856" width="22.28515625" bestFit="1" customWidth="1"/>
    <col min="14857" max="14857" width="20.85546875" bestFit="1" customWidth="1"/>
    <col min="14858" max="14858" width="23.42578125" customWidth="1"/>
    <col min="14859" max="14859" width="24.7109375" customWidth="1"/>
    <col min="15105" max="15105" width="41.140625" bestFit="1" customWidth="1"/>
    <col min="15106" max="15106" width="18.7109375" bestFit="1" customWidth="1"/>
    <col min="15107" max="15107" width="12.140625" bestFit="1" customWidth="1"/>
    <col min="15108" max="15108" width="36.85546875" bestFit="1" customWidth="1"/>
    <col min="15109" max="15109" width="30.28515625" bestFit="1" customWidth="1"/>
    <col min="15110" max="15110" width="17.28515625" bestFit="1" customWidth="1"/>
    <col min="15111" max="15111" width="20.42578125" bestFit="1" customWidth="1"/>
    <col min="15112" max="15112" width="22.28515625" bestFit="1" customWidth="1"/>
    <col min="15113" max="15113" width="20.85546875" bestFit="1" customWidth="1"/>
    <col min="15114" max="15114" width="23.42578125" customWidth="1"/>
    <col min="15115" max="15115" width="24.7109375" customWidth="1"/>
    <col min="15361" max="15361" width="41.140625" bestFit="1" customWidth="1"/>
    <col min="15362" max="15362" width="18.7109375" bestFit="1" customWidth="1"/>
    <col min="15363" max="15363" width="12.140625" bestFit="1" customWidth="1"/>
    <col min="15364" max="15364" width="36.85546875" bestFit="1" customWidth="1"/>
    <col min="15365" max="15365" width="30.28515625" bestFit="1" customWidth="1"/>
    <col min="15366" max="15366" width="17.28515625" bestFit="1" customWidth="1"/>
    <col min="15367" max="15367" width="20.42578125" bestFit="1" customWidth="1"/>
    <col min="15368" max="15368" width="22.28515625" bestFit="1" customWidth="1"/>
    <col min="15369" max="15369" width="20.85546875" bestFit="1" customWidth="1"/>
    <col min="15370" max="15370" width="23.42578125" customWidth="1"/>
    <col min="15371" max="15371" width="24.7109375" customWidth="1"/>
    <col min="15617" max="15617" width="41.140625" bestFit="1" customWidth="1"/>
    <col min="15618" max="15618" width="18.7109375" bestFit="1" customWidth="1"/>
    <col min="15619" max="15619" width="12.140625" bestFit="1" customWidth="1"/>
    <col min="15620" max="15620" width="36.85546875" bestFit="1" customWidth="1"/>
    <col min="15621" max="15621" width="30.28515625" bestFit="1" customWidth="1"/>
    <col min="15622" max="15622" width="17.28515625" bestFit="1" customWidth="1"/>
    <col min="15623" max="15623" width="20.42578125" bestFit="1" customWidth="1"/>
    <col min="15624" max="15624" width="22.28515625" bestFit="1" customWidth="1"/>
    <col min="15625" max="15625" width="20.85546875" bestFit="1" customWidth="1"/>
    <col min="15626" max="15626" width="23.42578125" customWidth="1"/>
    <col min="15627" max="15627" width="24.7109375" customWidth="1"/>
    <col min="15873" max="15873" width="41.140625" bestFit="1" customWidth="1"/>
    <col min="15874" max="15874" width="18.7109375" bestFit="1" customWidth="1"/>
    <col min="15875" max="15875" width="12.140625" bestFit="1" customWidth="1"/>
    <col min="15876" max="15876" width="36.85546875" bestFit="1" customWidth="1"/>
    <col min="15877" max="15877" width="30.28515625" bestFit="1" customWidth="1"/>
    <col min="15878" max="15878" width="17.28515625" bestFit="1" customWidth="1"/>
    <col min="15879" max="15879" width="20.42578125" bestFit="1" customWidth="1"/>
    <col min="15880" max="15880" width="22.28515625" bestFit="1" customWidth="1"/>
    <col min="15881" max="15881" width="20.85546875" bestFit="1" customWidth="1"/>
    <col min="15882" max="15882" width="23.42578125" customWidth="1"/>
    <col min="15883" max="15883" width="24.7109375" customWidth="1"/>
    <col min="16129" max="16129" width="41.140625" bestFit="1" customWidth="1"/>
    <col min="16130" max="16130" width="18.7109375" bestFit="1" customWidth="1"/>
    <col min="16131" max="16131" width="12.140625" bestFit="1" customWidth="1"/>
    <col min="16132" max="16132" width="36.85546875" bestFit="1" customWidth="1"/>
    <col min="16133" max="16133" width="30.28515625" bestFit="1" customWidth="1"/>
    <col min="16134" max="16134" width="17.28515625" bestFit="1" customWidth="1"/>
    <col min="16135" max="16135" width="20.42578125" bestFit="1" customWidth="1"/>
    <col min="16136" max="16136" width="22.28515625" bestFit="1" customWidth="1"/>
    <col min="16137" max="16137" width="20.85546875" bestFit="1" customWidth="1"/>
    <col min="16138" max="16138" width="23.42578125" customWidth="1"/>
    <col min="16139" max="16139" width="24.7109375" customWidth="1"/>
  </cols>
  <sheetData>
    <row r="1" spans="1:11" ht="21.75" thickBot="1" x14ac:dyDescent="0.4">
      <c r="A1" s="117" t="s">
        <v>94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2" spans="1:11" x14ac:dyDescent="0.25">
      <c r="A2" s="15"/>
    </row>
    <row r="3" spans="1:11" x14ac:dyDescent="0.25">
      <c r="A3" s="16"/>
    </row>
    <row r="4" spans="1:11" x14ac:dyDescent="0.25">
      <c r="A4" s="16"/>
    </row>
    <row r="5" spans="1:11" x14ac:dyDescent="0.25">
      <c r="A5" s="16"/>
    </row>
    <row r="6" spans="1:11" x14ac:dyDescent="0.25">
      <c r="A6" s="16"/>
    </row>
    <row r="7" spans="1:11" x14ac:dyDescent="0.25">
      <c r="A7" s="16"/>
    </row>
    <row r="8" spans="1:11" x14ac:dyDescent="0.25">
      <c r="A8" s="16"/>
    </row>
    <row r="9" spans="1:11" ht="15.75" thickBot="1" x14ac:dyDescent="0.3"/>
    <row r="10" spans="1:11" ht="15.75" x14ac:dyDescent="0.25">
      <c r="A10" s="34" t="s">
        <v>58</v>
      </c>
      <c r="B10" s="35" t="s">
        <v>51</v>
      </c>
      <c r="C10" s="35" t="s">
        <v>50</v>
      </c>
      <c r="D10" s="35" t="s">
        <v>95</v>
      </c>
      <c r="E10" s="35" t="s">
        <v>96</v>
      </c>
      <c r="F10" s="36" t="s">
        <v>97</v>
      </c>
      <c r="G10" s="37" t="s">
        <v>98</v>
      </c>
      <c r="H10" s="35" t="s">
        <v>99</v>
      </c>
      <c r="I10" s="35" t="s">
        <v>100</v>
      </c>
      <c r="J10" s="35" t="s">
        <v>101</v>
      </c>
      <c r="K10" s="38" t="s">
        <v>102</v>
      </c>
    </row>
    <row r="11" spans="1:11" s="79" customFormat="1" x14ac:dyDescent="0.25">
      <c r="A11" s="54" t="s">
        <v>108</v>
      </c>
      <c r="B11" s="54" t="s">
        <v>109</v>
      </c>
      <c r="C11" s="54"/>
      <c r="D11" s="55" t="s">
        <v>103</v>
      </c>
      <c r="E11" s="55" t="s">
        <v>103</v>
      </c>
      <c r="F11" s="78"/>
      <c r="G11" s="19">
        <v>43630</v>
      </c>
      <c r="H11" s="54" t="s">
        <v>104</v>
      </c>
      <c r="I11" s="54" t="s">
        <v>110</v>
      </c>
      <c r="J11" s="19">
        <v>43630</v>
      </c>
      <c r="K11" s="55">
        <v>134500</v>
      </c>
    </row>
    <row r="12" spans="1:11" s="26" customFormat="1" x14ac:dyDescent="0.25">
      <c r="A12" s="54" t="s">
        <v>111</v>
      </c>
      <c r="B12" s="54" t="s">
        <v>112</v>
      </c>
      <c r="C12" s="54"/>
      <c r="D12" s="55">
        <v>12186.42</v>
      </c>
      <c r="E12" s="55" t="s">
        <v>103</v>
      </c>
      <c r="F12" s="78"/>
      <c r="G12" s="19">
        <v>43644</v>
      </c>
      <c r="H12" s="54" t="s">
        <v>106</v>
      </c>
      <c r="I12" s="54" t="s">
        <v>103</v>
      </c>
      <c r="J12" s="19" t="s">
        <v>103</v>
      </c>
      <c r="K12" s="55" t="s">
        <v>103</v>
      </c>
    </row>
  </sheetData>
  <autoFilter ref="A10:K12" xr:uid="{94C61390-87B7-42E1-8895-F145C7C70761}">
    <sortState xmlns:xlrd2="http://schemas.microsoft.com/office/spreadsheetml/2017/richdata2" ref="A11:K12">
      <sortCondition sortBy="cellColor" ref="B10:B12" dxfId="0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79F5-6B62-4D15-A6CC-6CFDAA66BBD9}">
  <sheetPr>
    <pageSetUpPr fitToPage="1"/>
  </sheetPr>
  <dimension ref="A1:I15"/>
  <sheetViews>
    <sheetView showGridLines="0" workbookViewId="0">
      <selection activeCell="D17" sqref="D17"/>
    </sheetView>
  </sheetViews>
  <sheetFormatPr defaultRowHeight="15" x14ac:dyDescent="0.25"/>
  <cols>
    <col min="3" max="3" width="16.140625" customWidth="1"/>
    <col min="4" max="4" width="21.140625" customWidth="1"/>
    <col min="5" max="5" width="24.42578125" bestFit="1" customWidth="1"/>
    <col min="6" max="6" width="35.140625" customWidth="1"/>
    <col min="7" max="7" width="18" bestFit="1" customWidth="1"/>
    <col min="8" max="8" width="14.7109375" style="40" customWidth="1"/>
    <col min="9" max="9" width="18.85546875" customWidth="1"/>
    <col min="259" max="259" width="16.140625" customWidth="1"/>
    <col min="260" max="260" width="21.140625" customWidth="1"/>
    <col min="261" max="261" width="24.42578125" bestFit="1" customWidth="1"/>
    <col min="262" max="262" width="35.140625" customWidth="1"/>
    <col min="263" max="263" width="18" bestFit="1" customWidth="1"/>
    <col min="264" max="264" width="14.7109375" customWidth="1"/>
    <col min="265" max="265" width="18.85546875" customWidth="1"/>
    <col min="515" max="515" width="16.140625" customWidth="1"/>
    <col min="516" max="516" width="21.140625" customWidth="1"/>
    <col min="517" max="517" width="24.42578125" bestFit="1" customWidth="1"/>
    <col min="518" max="518" width="35.140625" customWidth="1"/>
    <col min="519" max="519" width="18" bestFit="1" customWidth="1"/>
    <col min="520" max="520" width="14.7109375" customWidth="1"/>
    <col min="521" max="521" width="18.85546875" customWidth="1"/>
    <col min="771" max="771" width="16.140625" customWidth="1"/>
    <col min="772" max="772" width="21.140625" customWidth="1"/>
    <col min="773" max="773" width="24.42578125" bestFit="1" customWidth="1"/>
    <col min="774" max="774" width="35.140625" customWidth="1"/>
    <col min="775" max="775" width="18" bestFit="1" customWidth="1"/>
    <col min="776" max="776" width="14.7109375" customWidth="1"/>
    <col min="777" max="777" width="18.85546875" customWidth="1"/>
    <col min="1027" max="1027" width="16.140625" customWidth="1"/>
    <col min="1028" max="1028" width="21.140625" customWidth="1"/>
    <col min="1029" max="1029" width="24.42578125" bestFit="1" customWidth="1"/>
    <col min="1030" max="1030" width="35.140625" customWidth="1"/>
    <col min="1031" max="1031" width="18" bestFit="1" customWidth="1"/>
    <col min="1032" max="1032" width="14.7109375" customWidth="1"/>
    <col min="1033" max="1033" width="18.85546875" customWidth="1"/>
    <col min="1283" max="1283" width="16.140625" customWidth="1"/>
    <col min="1284" max="1284" width="21.140625" customWidth="1"/>
    <col min="1285" max="1285" width="24.42578125" bestFit="1" customWidth="1"/>
    <col min="1286" max="1286" width="35.140625" customWidth="1"/>
    <col min="1287" max="1287" width="18" bestFit="1" customWidth="1"/>
    <col min="1288" max="1288" width="14.7109375" customWidth="1"/>
    <col min="1289" max="1289" width="18.85546875" customWidth="1"/>
    <col min="1539" max="1539" width="16.140625" customWidth="1"/>
    <col min="1540" max="1540" width="21.140625" customWidth="1"/>
    <col min="1541" max="1541" width="24.42578125" bestFit="1" customWidth="1"/>
    <col min="1542" max="1542" width="35.140625" customWidth="1"/>
    <col min="1543" max="1543" width="18" bestFit="1" customWidth="1"/>
    <col min="1544" max="1544" width="14.7109375" customWidth="1"/>
    <col min="1545" max="1545" width="18.85546875" customWidth="1"/>
    <col min="1795" max="1795" width="16.140625" customWidth="1"/>
    <col min="1796" max="1796" width="21.140625" customWidth="1"/>
    <col min="1797" max="1797" width="24.42578125" bestFit="1" customWidth="1"/>
    <col min="1798" max="1798" width="35.140625" customWidth="1"/>
    <col min="1799" max="1799" width="18" bestFit="1" customWidth="1"/>
    <col min="1800" max="1800" width="14.7109375" customWidth="1"/>
    <col min="1801" max="1801" width="18.85546875" customWidth="1"/>
    <col min="2051" max="2051" width="16.140625" customWidth="1"/>
    <col min="2052" max="2052" width="21.140625" customWidth="1"/>
    <col min="2053" max="2053" width="24.42578125" bestFit="1" customWidth="1"/>
    <col min="2054" max="2054" width="35.140625" customWidth="1"/>
    <col min="2055" max="2055" width="18" bestFit="1" customWidth="1"/>
    <col min="2056" max="2056" width="14.7109375" customWidth="1"/>
    <col min="2057" max="2057" width="18.85546875" customWidth="1"/>
    <col min="2307" max="2307" width="16.140625" customWidth="1"/>
    <col min="2308" max="2308" width="21.140625" customWidth="1"/>
    <col min="2309" max="2309" width="24.42578125" bestFit="1" customWidth="1"/>
    <col min="2310" max="2310" width="35.140625" customWidth="1"/>
    <col min="2311" max="2311" width="18" bestFit="1" customWidth="1"/>
    <col min="2312" max="2312" width="14.7109375" customWidth="1"/>
    <col min="2313" max="2313" width="18.85546875" customWidth="1"/>
    <col min="2563" max="2563" width="16.140625" customWidth="1"/>
    <col min="2564" max="2564" width="21.140625" customWidth="1"/>
    <col min="2565" max="2565" width="24.42578125" bestFit="1" customWidth="1"/>
    <col min="2566" max="2566" width="35.140625" customWidth="1"/>
    <col min="2567" max="2567" width="18" bestFit="1" customWidth="1"/>
    <col min="2568" max="2568" width="14.7109375" customWidth="1"/>
    <col min="2569" max="2569" width="18.85546875" customWidth="1"/>
    <col min="2819" max="2819" width="16.140625" customWidth="1"/>
    <col min="2820" max="2820" width="21.140625" customWidth="1"/>
    <col min="2821" max="2821" width="24.42578125" bestFit="1" customWidth="1"/>
    <col min="2822" max="2822" width="35.140625" customWidth="1"/>
    <col min="2823" max="2823" width="18" bestFit="1" customWidth="1"/>
    <col min="2824" max="2824" width="14.7109375" customWidth="1"/>
    <col min="2825" max="2825" width="18.85546875" customWidth="1"/>
    <col min="3075" max="3075" width="16.140625" customWidth="1"/>
    <col min="3076" max="3076" width="21.140625" customWidth="1"/>
    <col min="3077" max="3077" width="24.42578125" bestFit="1" customWidth="1"/>
    <col min="3078" max="3078" width="35.140625" customWidth="1"/>
    <col min="3079" max="3079" width="18" bestFit="1" customWidth="1"/>
    <col min="3080" max="3080" width="14.7109375" customWidth="1"/>
    <col min="3081" max="3081" width="18.85546875" customWidth="1"/>
    <col min="3331" max="3331" width="16.140625" customWidth="1"/>
    <col min="3332" max="3332" width="21.140625" customWidth="1"/>
    <col min="3333" max="3333" width="24.42578125" bestFit="1" customWidth="1"/>
    <col min="3334" max="3334" width="35.140625" customWidth="1"/>
    <col min="3335" max="3335" width="18" bestFit="1" customWidth="1"/>
    <col min="3336" max="3336" width="14.7109375" customWidth="1"/>
    <col min="3337" max="3337" width="18.85546875" customWidth="1"/>
    <col min="3587" max="3587" width="16.140625" customWidth="1"/>
    <col min="3588" max="3588" width="21.140625" customWidth="1"/>
    <col min="3589" max="3589" width="24.42578125" bestFit="1" customWidth="1"/>
    <col min="3590" max="3590" width="35.140625" customWidth="1"/>
    <col min="3591" max="3591" width="18" bestFit="1" customWidth="1"/>
    <col min="3592" max="3592" width="14.7109375" customWidth="1"/>
    <col min="3593" max="3593" width="18.85546875" customWidth="1"/>
    <col min="3843" max="3843" width="16.140625" customWidth="1"/>
    <col min="3844" max="3844" width="21.140625" customWidth="1"/>
    <col min="3845" max="3845" width="24.42578125" bestFit="1" customWidth="1"/>
    <col min="3846" max="3846" width="35.140625" customWidth="1"/>
    <col min="3847" max="3847" width="18" bestFit="1" customWidth="1"/>
    <col min="3848" max="3848" width="14.7109375" customWidth="1"/>
    <col min="3849" max="3849" width="18.85546875" customWidth="1"/>
    <col min="4099" max="4099" width="16.140625" customWidth="1"/>
    <col min="4100" max="4100" width="21.140625" customWidth="1"/>
    <col min="4101" max="4101" width="24.42578125" bestFit="1" customWidth="1"/>
    <col min="4102" max="4102" width="35.140625" customWidth="1"/>
    <col min="4103" max="4103" width="18" bestFit="1" customWidth="1"/>
    <col min="4104" max="4104" width="14.7109375" customWidth="1"/>
    <col min="4105" max="4105" width="18.85546875" customWidth="1"/>
    <col min="4355" max="4355" width="16.140625" customWidth="1"/>
    <col min="4356" max="4356" width="21.140625" customWidth="1"/>
    <col min="4357" max="4357" width="24.42578125" bestFit="1" customWidth="1"/>
    <col min="4358" max="4358" width="35.140625" customWidth="1"/>
    <col min="4359" max="4359" width="18" bestFit="1" customWidth="1"/>
    <col min="4360" max="4360" width="14.7109375" customWidth="1"/>
    <col min="4361" max="4361" width="18.85546875" customWidth="1"/>
    <col min="4611" max="4611" width="16.140625" customWidth="1"/>
    <col min="4612" max="4612" width="21.140625" customWidth="1"/>
    <col min="4613" max="4613" width="24.42578125" bestFit="1" customWidth="1"/>
    <col min="4614" max="4614" width="35.140625" customWidth="1"/>
    <col min="4615" max="4615" width="18" bestFit="1" customWidth="1"/>
    <col min="4616" max="4616" width="14.7109375" customWidth="1"/>
    <col min="4617" max="4617" width="18.85546875" customWidth="1"/>
    <col min="4867" max="4867" width="16.140625" customWidth="1"/>
    <col min="4868" max="4868" width="21.140625" customWidth="1"/>
    <col min="4869" max="4869" width="24.42578125" bestFit="1" customWidth="1"/>
    <col min="4870" max="4870" width="35.140625" customWidth="1"/>
    <col min="4871" max="4871" width="18" bestFit="1" customWidth="1"/>
    <col min="4872" max="4872" width="14.7109375" customWidth="1"/>
    <col min="4873" max="4873" width="18.85546875" customWidth="1"/>
    <col min="5123" max="5123" width="16.140625" customWidth="1"/>
    <col min="5124" max="5124" width="21.140625" customWidth="1"/>
    <col min="5125" max="5125" width="24.42578125" bestFit="1" customWidth="1"/>
    <col min="5126" max="5126" width="35.140625" customWidth="1"/>
    <col min="5127" max="5127" width="18" bestFit="1" customWidth="1"/>
    <col min="5128" max="5128" width="14.7109375" customWidth="1"/>
    <col min="5129" max="5129" width="18.85546875" customWidth="1"/>
    <col min="5379" max="5379" width="16.140625" customWidth="1"/>
    <col min="5380" max="5380" width="21.140625" customWidth="1"/>
    <col min="5381" max="5381" width="24.42578125" bestFit="1" customWidth="1"/>
    <col min="5382" max="5382" width="35.140625" customWidth="1"/>
    <col min="5383" max="5383" width="18" bestFit="1" customWidth="1"/>
    <col min="5384" max="5384" width="14.7109375" customWidth="1"/>
    <col min="5385" max="5385" width="18.85546875" customWidth="1"/>
    <col min="5635" max="5635" width="16.140625" customWidth="1"/>
    <col min="5636" max="5636" width="21.140625" customWidth="1"/>
    <col min="5637" max="5637" width="24.42578125" bestFit="1" customWidth="1"/>
    <col min="5638" max="5638" width="35.140625" customWidth="1"/>
    <col min="5639" max="5639" width="18" bestFit="1" customWidth="1"/>
    <col min="5640" max="5640" width="14.7109375" customWidth="1"/>
    <col min="5641" max="5641" width="18.85546875" customWidth="1"/>
    <col min="5891" max="5891" width="16.140625" customWidth="1"/>
    <col min="5892" max="5892" width="21.140625" customWidth="1"/>
    <col min="5893" max="5893" width="24.42578125" bestFit="1" customWidth="1"/>
    <col min="5894" max="5894" width="35.140625" customWidth="1"/>
    <col min="5895" max="5895" width="18" bestFit="1" customWidth="1"/>
    <col min="5896" max="5896" width="14.7109375" customWidth="1"/>
    <col min="5897" max="5897" width="18.85546875" customWidth="1"/>
    <col min="6147" max="6147" width="16.140625" customWidth="1"/>
    <col min="6148" max="6148" width="21.140625" customWidth="1"/>
    <col min="6149" max="6149" width="24.42578125" bestFit="1" customWidth="1"/>
    <col min="6150" max="6150" width="35.140625" customWidth="1"/>
    <col min="6151" max="6151" width="18" bestFit="1" customWidth="1"/>
    <col min="6152" max="6152" width="14.7109375" customWidth="1"/>
    <col min="6153" max="6153" width="18.85546875" customWidth="1"/>
    <col min="6403" max="6403" width="16.140625" customWidth="1"/>
    <col min="6404" max="6404" width="21.140625" customWidth="1"/>
    <col min="6405" max="6405" width="24.42578125" bestFit="1" customWidth="1"/>
    <col min="6406" max="6406" width="35.140625" customWidth="1"/>
    <col min="6407" max="6407" width="18" bestFit="1" customWidth="1"/>
    <col min="6408" max="6408" width="14.7109375" customWidth="1"/>
    <col min="6409" max="6409" width="18.85546875" customWidth="1"/>
    <col min="6659" max="6659" width="16.140625" customWidth="1"/>
    <col min="6660" max="6660" width="21.140625" customWidth="1"/>
    <col min="6661" max="6661" width="24.42578125" bestFit="1" customWidth="1"/>
    <col min="6662" max="6662" width="35.140625" customWidth="1"/>
    <col min="6663" max="6663" width="18" bestFit="1" customWidth="1"/>
    <col min="6664" max="6664" width="14.7109375" customWidth="1"/>
    <col min="6665" max="6665" width="18.85546875" customWidth="1"/>
    <col min="6915" max="6915" width="16.140625" customWidth="1"/>
    <col min="6916" max="6916" width="21.140625" customWidth="1"/>
    <col min="6917" max="6917" width="24.42578125" bestFit="1" customWidth="1"/>
    <col min="6918" max="6918" width="35.140625" customWidth="1"/>
    <col min="6919" max="6919" width="18" bestFit="1" customWidth="1"/>
    <col min="6920" max="6920" width="14.7109375" customWidth="1"/>
    <col min="6921" max="6921" width="18.85546875" customWidth="1"/>
    <col min="7171" max="7171" width="16.140625" customWidth="1"/>
    <col min="7172" max="7172" width="21.140625" customWidth="1"/>
    <col min="7173" max="7173" width="24.42578125" bestFit="1" customWidth="1"/>
    <col min="7174" max="7174" width="35.140625" customWidth="1"/>
    <col min="7175" max="7175" width="18" bestFit="1" customWidth="1"/>
    <col min="7176" max="7176" width="14.7109375" customWidth="1"/>
    <col min="7177" max="7177" width="18.85546875" customWidth="1"/>
    <col min="7427" max="7427" width="16.140625" customWidth="1"/>
    <col min="7428" max="7428" width="21.140625" customWidth="1"/>
    <col min="7429" max="7429" width="24.42578125" bestFit="1" customWidth="1"/>
    <col min="7430" max="7430" width="35.140625" customWidth="1"/>
    <col min="7431" max="7431" width="18" bestFit="1" customWidth="1"/>
    <col min="7432" max="7432" width="14.7109375" customWidth="1"/>
    <col min="7433" max="7433" width="18.85546875" customWidth="1"/>
    <col min="7683" max="7683" width="16.140625" customWidth="1"/>
    <col min="7684" max="7684" width="21.140625" customWidth="1"/>
    <col min="7685" max="7685" width="24.42578125" bestFit="1" customWidth="1"/>
    <col min="7686" max="7686" width="35.140625" customWidth="1"/>
    <col min="7687" max="7687" width="18" bestFit="1" customWidth="1"/>
    <col min="7688" max="7688" width="14.7109375" customWidth="1"/>
    <col min="7689" max="7689" width="18.85546875" customWidth="1"/>
    <col min="7939" max="7939" width="16.140625" customWidth="1"/>
    <col min="7940" max="7940" width="21.140625" customWidth="1"/>
    <col min="7941" max="7941" width="24.42578125" bestFit="1" customWidth="1"/>
    <col min="7942" max="7942" width="35.140625" customWidth="1"/>
    <col min="7943" max="7943" width="18" bestFit="1" customWidth="1"/>
    <col min="7944" max="7944" width="14.7109375" customWidth="1"/>
    <col min="7945" max="7945" width="18.85546875" customWidth="1"/>
    <col min="8195" max="8195" width="16.140625" customWidth="1"/>
    <col min="8196" max="8196" width="21.140625" customWidth="1"/>
    <col min="8197" max="8197" width="24.42578125" bestFit="1" customWidth="1"/>
    <col min="8198" max="8198" width="35.140625" customWidth="1"/>
    <col min="8199" max="8199" width="18" bestFit="1" customWidth="1"/>
    <col min="8200" max="8200" width="14.7109375" customWidth="1"/>
    <col min="8201" max="8201" width="18.85546875" customWidth="1"/>
    <col min="8451" max="8451" width="16.140625" customWidth="1"/>
    <col min="8452" max="8452" width="21.140625" customWidth="1"/>
    <col min="8453" max="8453" width="24.42578125" bestFit="1" customWidth="1"/>
    <col min="8454" max="8454" width="35.140625" customWidth="1"/>
    <col min="8455" max="8455" width="18" bestFit="1" customWidth="1"/>
    <col min="8456" max="8456" width="14.7109375" customWidth="1"/>
    <col min="8457" max="8457" width="18.85546875" customWidth="1"/>
    <col min="8707" max="8707" width="16.140625" customWidth="1"/>
    <col min="8708" max="8708" width="21.140625" customWidth="1"/>
    <col min="8709" max="8709" width="24.42578125" bestFit="1" customWidth="1"/>
    <col min="8710" max="8710" width="35.140625" customWidth="1"/>
    <col min="8711" max="8711" width="18" bestFit="1" customWidth="1"/>
    <col min="8712" max="8712" width="14.7109375" customWidth="1"/>
    <col min="8713" max="8713" width="18.85546875" customWidth="1"/>
    <col min="8963" max="8963" width="16.140625" customWidth="1"/>
    <col min="8964" max="8964" width="21.140625" customWidth="1"/>
    <col min="8965" max="8965" width="24.42578125" bestFit="1" customWidth="1"/>
    <col min="8966" max="8966" width="35.140625" customWidth="1"/>
    <col min="8967" max="8967" width="18" bestFit="1" customWidth="1"/>
    <col min="8968" max="8968" width="14.7109375" customWidth="1"/>
    <col min="8969" max="8969" width="18.85546875" customWidth="1"/>
    <col min="9219" max="9219" width="16.140625" customWidth="1"/>
    <col min="9220" max="9220" width="21.140625" customWidth="1"/>
    <col min="9221" max="9221" width="24.42578125" bestFit="1" customWidth="1"/>
    <col min="9222" max="9222" width="35.140625" customWidth="1"/>
    <col min="9223" max="9223" width="18" bestFit="1" customWidth="1"/>
    <col min="9224" max="9224" width="14.7109375" customWidth="1"/>
    <col min="9225" max="9225" width="18.85546875" customWidth="1"/>
    <col min="9475" max="9475" width="16.140625" customWidth="1"/>
    <col min="9476" max="9476" width="21.140625" customWidth="1"/>
    <col min="9477" max="9477" width="24.42578125" bestFit="1" customWidth="1"/>
    <col min="9478" max="9478" width="35.140625" customWidth="1"/>
    <col min="9479" max="9479" width="18" bestFit="1" customWidth="1"/>
    <col min="9480" max="9480" width="14.7109375" customWidth="1"/>
    <col min="9481" max="9481" width="18.85546875" customWidth="1"/>
    <col min="9731" max="9731" width="16.140625" customWidth="1"/>
    <col min="9732" max="9732" width="21.140625" customWidth="1"/>
    <col min="9733" max="9733" width="24.42578125" bestFit="1" customWidth="1"/>
    <col min="9734" max="9734" width="35.140625" customWidth="1"/>
    <col min="9735" max="9735" width="18" bestFit="1" customWidth="1"/>
    <col min="9736" max="9736" width="14.7109375" customWidth="1"/>
    <col min="9737" max="9737" width="18.85546875" customWidth="1"/>
    <col min="9987" max="9987" width="16.140625" customWidth="1"/>
    <col min="9988" max="9988" width="21.140625" customWidth="1"/>
    <col min="9989" max="9989" width="24.42578125" bestFit="1" customWidth="1"/>
    <col min="9990" max="9990" width="35.140625" customWidth="1"/>
    <col min="9991" max="9991" width="18" bestFit="1" customWidth="1"/>
    <col min="9992" max="9992" width="14.7109375" customWidth="1"/>
    <col min="9993" max="9993" width="18.85546875" customWidth="1"/>
    <col min="10243" max="10243" width="16.140625" customWidth="1"/>
    <col min="10244" max="10244" width="21.140625" customWidth="1"/>
    <col min="10245" max="10245" width="24.42578125" bestFit="1" customWidth="1"/>
    <col min="10246" max="10246" width="35.140625" customWidth="1"/>
    <col min="10247" max="10247" width="18" bestFit="1" customWidth="1"/>
    <col min="10248" max="10248" width="14.7109375" customWidth="1"/>
    <col min="10249" max="10249" width="18.85546875" customWidth="1"/>
    <col min="10499" max="10499" width="16.140625" customWidth="1"/>
    <col min="10500" max="10500" width="21.140625" customWidth="1"/>
    <col min="10501" max="10501" width="24.42578125" bestFit="1" customWidth="1"/>
    <col min="10502" max="10502" width="35.140625" customWidth="1"/>
    <col min="10503" max="10503" width="18" bestFit="1" customWidth="1"/>
    <col min="10504" max="10504" width="14.7109375" customWidth="1"/>
    <col min="10505" max="10505" width="18.85546875" customWidth="1"/>
    <col min="10755" max="10755" width="16.140625" customWidth="1"/>
    <col min="10756" max="10756" width="21.140625" customWidth="1"/>
    <col min="10757" max="10757" width="24.42578125" bestFit="1" customWidth="1"/>
    <col min="10758" max="10758" width="35.140625" customWidth="1"/>
    <col min="10759" max="10759" width="18" bestFit="1" customWidth="1"/>
    <col min="10760" max="10760" width="14.7109375" customWidth="1"/>
    <col min="10761" max="10761" width="18.85546875" customWidth="1"/>
    <col min="11011" max="11011" width="16.140625" customWidth="1"/>
    <col min="11012" max="11012" width="21.140625" customWidth="1"/>
    <col min="11013" max="11013" width="24.42578125" bestFit="1" customWidth="1"/>
    <col min="11014" max="11014" width="35.140625" customWidth="1"/>
    <col min="11015" max="11015" width="18" bestFit="1" customWidth="1"/>
    <col min="11016" max="11016" width="14.7109375" customWidth="1"/>
    <col min="11017" max="11017" width="18.85546875" customWidth="1"/>
    <col min="11267" max="11267" width="16.140625" customWidth="1"/>
    <col min="11268" max="11268" width="21.140625" customWidth="1"/>
    <col min="11269" max="11269" width="24.42578125" bestFit="1" customWidth="1"/>
    <col min="11270" max="11270" width="35.140625" customWidth="1"/>
    <col min="11271" max="11271" width="18" bestFit="1" customWidth="1"/>
    <col min="11272" max="11272" width="14.7109375" customWidth="1"/>
    <col min="11273" max="11273" width="18.85546875" customWidth="1"/>
    <col min="11523" max="11523" width="16.140625" customWidth="1"/>
    <col min="11524" max="11524" width="21.140625" customWidth="1"/>
    <col min="11525" max="11525" width="24.42578125" bestFit="1" customWidth="1"/>
    <col min="11526" max="11526" width="35.140625" customWidth="1"/>
    <col min="11527" max="11527" width="18" bestFit="1" customWidth="1"/>
    <col min="11528" max="11528" width="14.7109375" customWidth="1"/>
    <col min="11529" max="11529" width="18.85546875" customWidth="1"/>
    <col min="11779" max="11779" width="16.140625" customWidth="1"/>
    <col min="11780" max="11780" width="21.140625" customWidth="1"/>
    <col min="11781" max="11781" width="24.42578125" bestFit="1" customWidth="1"/>
    <col min="11782" max="11782" width="35.140625" customWidth="1"/>
    <col min="11783" max="11783" width="18" bestFit="1" customWidth="1"/>
    <col min="11784" max="11784" width="14.7109375" customWidth="1"/>
    <col min="11785" max="11785" width="18.85546875" customWidth="1"/>
    <col min="12035" max="12035" width="16.140625" customWidth="1"/>
    <col min="12036" max="12036" width="21.140625" customWidth="1"/>
    <col min="12037" max="12037" width="24.42578125" bestFit="1" customWidth="1"/>
    <col min="12038" max="12038" width="35.140625" customWidth="1"/>
    <col min="12039" max="12039" width="18" bestFit="1" customWidth="1"/>
    <col min="12040" max="12040" width="14.7109375" customWidth="1"/>
    <col min="12041" max="12041" width="18.85546875" customWidth="1"/>
    <col min="12291" max="12291" width="16.140625" customWidth="1"/>
    <col min="12292" max="12292" width="21.140625" customWidth="1"/>
    <col min="12293" max="12293" width="24.42578125" bestFit="1" customWidth="1"/>
    <col min="12294" max="12294" width="35.140625" customWidth="1"/>
    <col min="12295" max="12295" width="18" bestFit="1" customWidth="1"/>
    <col min="12296" max="12296" width="14.7109375" customWidth="1"/>
    <col min="12297" max="12297" width="18.85546875" customWidth="1"/>
    <col min="12547" max="12547" width="16.140625" customWidth="1"/>
    <col min="12548" max="12548" width="21.140625" customWidth="1"/>
    <col min="12549" max="12549" width="24.42578125" bestFit="1" customWidth="1"/>
    <col min="12550" max="12550" width="35.140625" customWidth="1"/>
    <col min="12551" max="12551" width="18" bestFit="1" customWidth="1"/>
    <col min="12552" max="12552" width="14.7109375" customWidth="1"/>
    <col min="12553" max="12553" width="18.85546875" customWidth="1"/>
    <col min="12803" max="12803" width="16.140625" customWidth="1"/>
    <col min="12804" max="12804" width="21.140625" customWidth="1"/>
    <col min="12805" max="12805" width="24.42578125" bestFit="1" customWidth="1"/>
    <col min="12806" max="12806" width="35.140625" customWidth="1"/>
    <col min="12807" max="12807" width="18" bestFit="1" customWidth="1"/>
    <col min="12808" max="12808" width="14.7109375" customWidth="1"/>
    <col min="12809" max="12809" width="18.85546875" customWidth="1"/>
    <col min="13059" max="13059" width="16.140625" customWidth="1"/>
    <col min="13060" max="13060" width="21.140625" customWidth="1"/>
    <col min="13061" max="13061" width="24.42578125" bestFit="1" customWidth="1"/>
    <col min="13062" max="13062" width="35.140625" customWidth="1"/>
    <col min="13063" max="13063" width="18" bestFit="1" customWidth="1"/>
    <col min="13064" max="13064" width="14.7109375" customWidth="1"/>
    <col min="13065" max="13065" width="18.85546875" customWidth="1"/>
    <col min="13315" max="13315" width="16.140625" customWidth="1"/>
    <col min="13316" max="13316" width="21.140625" customWidth="1"/>
    <col min="13317" max="13317" width="24.42578125" bestFit="1" customWidth="1"/>
    <col min="13318" max="13318" width="35.140625" customWidth="1"/>
    <col min="13319" max="13319" width="18" bestFit="1" customWidth="1"/>
    <col min="13320" max="13320" width="14.7109375" customWidth="1"/>
    <col min="13321" max="13321" width="18.85546875" customWidth="1"/>
    <col min="13571" max="13571" width="16.140625" customWidth="1"/>
    <col min="13572" max="13572" width="21.140625" customWidth="1"/>
    <col min="13573" max="13573" width="24.42578125" bestFit="1" customWidth="1"/>
    <col min="13574" max="13574" width="35.140625" customWidth="1"/>
    <col min="13575" max="13575" width="18" bestFit="1" customWidth="1"/>
    <col min="13576" max="13576" width="14.7109375" customWidth="1"/>
    <col min="13577" max="13577" width="18.85546875" customWidth="1"/>
    <col min="13827" max="13827" width="16.140625" customWidth="1"/>
    <col min="13828" max="13828" width="21.140625" customWidth="1"/>
    <col min="13829" max="13829" width="24.42578125" bestFit="1" customWidth="1"/>
    <col min="13830" max="13830" width="35.140625" customWidth="1"/>
    <col min="13831" max="13831" width="18" bestFit="1" customWidth="1"/>
    <col min="13832" max="13832" width="14.7109375" customWidth="1"/>
    <col min="13833" max="13833" width="18.85546875" customWidth="1"/>
    <col min="14083" max="14083" width="16.140625" customWidth="1"/>
    <col min="14084" max="14084" width="21.140625" customWidth="1"/>
    <col min="14085" max="14085" width="24.42578125" bestFit="1" customWidth="1"/>
    <col min="14086" max="14086" width="35.140625" customWidth="1"/>
    <col min="14087" max="14087" width="18" bestFit="1" customWidth="1"/>
    <col min="14088" max="14088" width="14.7109375" customWidth="1"/>
    <col min="14089" max="14089" width="18.85546875" customWidth="1"/>
    <col min="14339" max="14339" width="16.140625" customWidth="1"/>
    <col min="14340" max="14340" width="21.140625" customWidth="1"/>
    <col min="14341" max="14341" width="24.42578125" bestFit="1" customWidth="1"/>
    <col min="14342" max="14342" width="35.140625" customWidth="1"/>
    <col min="14343" max="14343" width="18" bestFit="1" customWidth="1"/>
    <col min="14344" max="14344" width="14.7109375" customWidth="1"/>
    <col min="14345" max="14345" width="18.85546875" customWidth="1"/>
    <col min="14595" max="14595" width="16.140625" customWidth="1"/>
    <col min="14596" max="14596" width="21.140625" customWidth="1"/>
    <col min="14597" max="14597" width="24.42578125" bestFit="1" customWidth="1"/>
    <col min="14598" max="14598" width="35.140625" customWidth="1"/>
    <col min="14599" max="14599" width="18" bestFit="1" customWidth="1"/>
    <col min="14600" max="14600" width="14.7109375" customWidth="1"/>
    <col min="14601" max="14601" width="18.85546875" customWidth="1"/>
    <col min="14851" max="14851" width="16.140625" customWidth="1"/>
    <col min="14852" max="14852" width="21.140625" customWidth="1"/>
    <col min="14853" max="14853" width="24.42578125" bestFit="1" customWidth="1"/>
    <col min="14854" max="14854" width="35.140625" customWidth="1"/>
    <col min="14855" max="14855" width="18" bestFit="1" customWidth="1"/>
    <col min="14856" max="14856" width="14.7109375" customWidth="1"/>
    <col min="14857" max="14857" width="18.85546875" customWidth="1"/>
    <col min="15107" max="15107" width="16.140625" customWidth="1"/>
    <col min="15108" max="15108" width="21.140625" customWidth="1"/>
    <col min="15109" max="15109" width="24.42578125" bestFit="1" customWidth="1"/>
    <col min="15110" max="15110" width="35.140625" customWidth="1"/>
    <col min="15111" max="15111" width="18" bestFit="1" customWidth="1"/>
    <col min="15112" max="15112" width="14.7109375" customWidth="1"/>
    <col min="15113" max="15113" width="18.85546875" customWidth="1"/>
    <col min="15363" max="15363" width="16.140625" customWidth="1"/>
    <col min="15364" max="15364" width="21.140625" customWidth="1"/>
    <col min="15365" max="15365" width="24.42578125" bestFit="1" customWidth="1"/>
    <col min="15366" max="15366" width="35.140625" customWidth="1"/>
    <col min="15367" max="15367" width="18" bestFit="1" customWidth="1"/>
    <col min="15368" max="15368" width="14.7109375" customWidth="1"/>
    <col min="15369" max="15369" width="18.85546875" customWidth="1"/>
    <col min="15619" max="15619" width="16.140625" customWidth="1"/>
    <col min="15620" max="15620" width="21.140625" customWidth="1"/>
    <col min="15621" max="15621" width="24.42578125" bestFit="1" customWidth="1"/>
    <col min="15622" max="15622" width="35.140625" customWidth="1"/>
    <col min="15623" max="15623" width="18" bestFit="1" customWidth="1"/>
    <col min="15624" max="15624" width="14.7109375" customWidth="1"/>
    <col min="15625" max="15625" width="18.85546875" customWidth="1"/>
    <col min="15875" max="15875" width="16.140625" customWidth="1"/>
    <col min="15876" max="15876" width="21.140625" customWidth="1"/>
    <col min="15877" max="15877" width="24.42578125" bestFit="1" customWidth="1"/>
    <col min="15878" max="15878" width="35.140625" customWidth="1"/>
    <col min="15879" max="15879" width="18" bestFit="1" customWidth="1"/>
    <col min="15880" max="15880" width="14.7109375" customWidth="1"/>
    <col min="15881" max="15881" width="18.85546875" customWidth="1"/>
    <col min="16131" max="16131" width="16.140625" customWidth="1"/>
    <col min="16132" max="16132" width="21.140625" customWidth="1"/>
    <col min="16133" max="16133" width="24.42578125" bestFit="1" customWidth="1"/>
    <col min="16134" max="16134" width="35.140625" customWidth="1"/>
    <col min="16135" max="16135" width="18" bestFit="1" customWidth="1"/>
    <col min="16136" max="16136" width="14.7109375" customWidth="1"/>
    <col min="16137" max="16137" width="18.85546875" customWidth="1"/>
  </cols>
  <sheetData>
    <row r="1" spans="1:9" ht="21.75" thickBot="1" x14ac:dyDescent="0.4">
      <c r="C1" s="117" t="s">
        <v>113</v>
      </c>
      <c r="D1" s="118"/>
      <c r="E1" s="118"/>
      <c r="F1" s="118"/>
      <c r="G1" s="118"/>
      <c r="H1" s="118"/>
      <c r="I1" s="119"/>
    </row>
    <row r="2" spans="1:9" ht="21" x14ac:dyDescent="0.35">
      <c r="C2" s="39"/>
      <c r="D2" s="39"/>
      <c r="E2" s="39"/>
      <c r="F2" s="39"/>
    </row>
    <row r="3" spans="1:9" ht="16.5" customHeight="1" x14ac:dyDescent="0.35">
      <c r="C3" s="41"/>
      <c r="D3" s="41"/>
      <c r="E3" s="39"/>
      <c r="F3" s="39"/>
      <c r="G3" s="42"/>
    </row>
    <row r="4" spans="1:9" ht="15" customHeight="1" x14ac:dyDescent="0.35">
      <c r="C4" s="41"/>
      <c r="D4" s="41"/>
      <c r="E4" s="39"/>
      <c r="F4" s="39"/>
      <c r="G4" s="43"/>
    </row>
    <row r="5" spans="1:9" ht="15.75" customHeight="1" x14ac:dyDescent="0.35">
      <c r="C5" s="41"/>
      <c r="D5" s="41"/>
      <c r="E5" s="39"/>
      <c r="F5" s="39"/>
      <c r="G5" s="43"/>
    </row>
    <row r="6" spans="1:9" ht="15.75" customHeight="1" x14ac:dyDescent="0.35">
      <c r="C6" s="41"/>
      <c r="D6" s="41"/>
      <c r="E6" s="39"/>
      <c r="F6" s="39"/>
      <c r="G6" s="43"/>
    </row>
    <row r="7" spans="1:9" ht="15.75" customHeight="1" x14ac:dyDescent="0.35">
      <c r="C7" s="41"/>
      <c r="D7" s="41"/>
      <c r="E7" s="39"/>
      <c r="F7" s="39"/>
      <c r="G7" s="43"/>
    </row>
    <row r="8" spans="1:9" ht="13.5" customHeight="1" x14ac:dyDescent="0.35">
      <c r="C8" s="41"/>
      <c r="D8" s="41"/>
      <c r="E8" s="39"/>
      <c r="F8" s="39"/>
      <c r="G8" s="43"/>
    </row>
    <row r="9" spans="1:9" ht="13.5" customHeight="1" thickBot="1" x14ac:dyDescent="0.3"/>
    <row r="10" spans="1:9" ht="32.25" thickBot="1" x14ac:dyDescent="0.3">
      <c r="A10" s="126" t="s">
        <v>212</v>
      </c>
      <c r="B10" s="126" t="s">
        <v>153</v>
      </c>
      <c r="C10" s="126" t="s">
        <v>50</v>
      </c>
      <c r="D10" s="44" t="s">
        <v>51</v>
      </c>
      <c r="E10" s="45" t="s">
        <v>114</v>
      </c>
      <c r="F10" s="46" t="s">
        <v>115</v>
      </c>
      <c r="G10" s="47" t="s">
        <v>116</v>
      </c>
      <c r="H10" s="48" t="s">
        <v>117</v>
      </c>
      <c r="I10" s="49" t="s">
        <v>118</v>
      </c>
    </row>
    <row r="11" spans="1:9" x14ac:dyDescent="0.25">
      <c r="A11" s="10" t="str">
        <f>VLOOKUP(B11,'POSIÇÃO DE COMERCIALIZAÇÃO'!$A$3:$F$39,1,FALSE)</f>
        <v>1 204</v>
      </c>
      <c r="B11" s="10" t="str">
        <f>C11&amp;" "&amp;D11</f>
        <v>1 204</v>
      </c>
      <c r="C11" s="127">
        <v>1</v>
      </c>
      <c r="D11" s="50">
        <v>204</v>
      </c>
      <c r="E11" s="54" t="s">
        <v>121</v>
      </c>
      <c r="F11" s="31" t="s">
        <v>122</v>
      </c>
      <c r="G11" s="52" t="s">
        <v>119</v>
      </c>
      <c r="H11" s="55">
        <v>37504.390000000007</v>
      </c>
      <c r="I11" s="53" t="s">
        <v>120</v>
      </c>
    </row>
    <row r="12" spans="1:9" x14ac:dyDescent="0.25">
      <c r="A12" s="10" t="str">
        <f>VLOOKUP(B12,'POSIÇÃO DE COMERCIALIZAÇÃO'!$A$3:$F$39,1,FALSE)</f>
        <v>3 301</v>
      </c>
      <c r="B12" s="10" t="str">
        <f t="shared" ref="B12:B15" si="0">C12&amp;" "&amp;D12</f>
        <v>3 301</v>
      </c>
      <c r="C12" s="127">
        <v>3</v>
      </c>
      <c r="D12" s="50">
        <v>301</v>
      </c>
      <c r="E12" s="51" t="s">
        <v>123</v>
      </c>
      <c r="F12" s="31" t="s">
        <v>124</v>
      </c>
      <c r="G12" s="52" t="s">
        <v>119</v>
      </c>
      <c r="H12" s="32">
        <v>32193.079999999994</v>
      </c>
      <c r="I12" s="53" t="s">
        <v>120</v>
      </c>
    </row>
    <row r="13" spans="1:9" x14ac:dyDescent="0.25">
      <c r="A13" s="10" t="str">
        <f>VLOOKUP(B13,'POSIÇÃO DE COMERCIALIZAÇÃO'!$A$3:$F$39,1,FALSE)</f>
        <v>4 2</v>
      </c>
      <c r="B13" s="10" t="str">
        <f t="shared" si="0"/>
        <v>4 2</v>
      </c>
      <c r="C13" s="127">
        <v>4</v>
      </c>
      <c r="D13" s="50">
        <v>2</v>
      </c>
      <c r="E13" s="51" t="s">
        <v>125</v>
      </c>
      <c r="F13" s="31" t="s">
        <v>105</v>
      </c>
      <c r="G13" s="52" t="s">
        <v>119</v>
      </c>
      <c r="H13" s="55">
        <v>18043.5</v>
      </c>
      <c r="I13" s="53" t="s">
        <v>120</v>
      </c>
    </row>
    <row r="14" spans="1:9" x14ac:dyDescent="0.25">
      <c r="A14" s="10" t="str">
        <f>VLOOKUP(B14,'POSIÇÃO DE COMERCIALIZAÇÃO'!$A$3:$F$39,1,FALSE)</f>
        <v>5 1</v>
      </c>
      <c r="B14" s="10" t="str">
        <f t="shared" si="0"/>
        <v>5 1</v>
      </c>
      <c r="C14" s="127">
        <v>5</v>
      </c>
      <c r="D14" s="50">
        <v>1</v>
      </c>
      <c r="E14" s="51" t="s">
        <v>126</v>
      </c>
      <c r="F14" s="31" t="s">
        <v>127</v>
      </c>
      <c r="G14" s="52" t="s">
        <v>119</v>
      </c>
      <c r="H14" s="55">
        <v>23765.150000000005</v>
      </c>
      <c r="I14" s="53" t="s">
        <v>120</v>
      </c>
    </row>
    <row r="15" spans="1:9" x14ac:dyDescent="0.25">
      <c r="A15" s="10" t="str">
        <f>VLOOKUP(B15,'POSIÇÃO DE COMERCIALIZAÇÃO'!$A$3:$F$39,1,FALSE)</f>
        <v>5 503</v>
      </c>
      <c r="B15" s="10" t="str">
        <f t="shared" si="0"/>
        <v>5 503</v>
      </c>
      <c r="C15" s="127">
        <v>5</v>
      </c>
      <c r="D15" s="50">
        <v>503</v>
      </c>
      <c r="E15" s="54" t="s">
        <v>128</v>
      </c>
      <c r="F15" s="31" t="s">
        <v>129</v>
      </c>
      <c r="G15" s="52" t="s">
        <v>119</v>
      </c>
      <c r="H15" s="32">
        <v>27899.74</v>
      </c>
      <c r="I15" s="53" t="s">
        <v>120</v>
      </c>
    </row>
  </sheetData>
  <mergeCells count="1">
    <mergeCell ref="C1:I1"/>
  </mergeCells>
  <pageMargins left="0.51181102362204722" right="0.51181102362204722" top="0.78740157480314965" bottom="0.78740157480314965" header="0.31496062992125984" footer="0.31496062992125984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2</vt:i4>
      </vt:variant>
    </vt:vector>
  </HeadingPairs>
  <TitlesOfParts>
    <vt:vector size="12" baseType="lpstr">
      <vt:lpstr>POSIÇÃO DE COMERCIALIZAÇÃO</vt:lpstr>
      <vt:lpstr>AGING LIST GERAL</vt:lpstr>
      <vt:lpstr>AGING LIST</vt:lpstr>
      <vt:lpstr>FICHA FINANCEIRA</vt:lpstr>
      <vt:lpstr>REMESSA</vt:lpstr>
      <vt:lpstr>RETORNO</vt:lpstr>
      <vt:lpstr>PESQUISA DE MERCADO</vt:lpstr>
      <vt:lpstr>DISTRATOS</vt:lpstr>
      <vt:lpstr>AÇÕES JUDICIAIS</vt:lpstr>
      <vt:lpstr>CONDOMÍNIO E IPTU</vt:lpstr>
      <vt:lpstr>'AÇÕES JUDICIAIS'!Area_de_impressao</vt:lpstr>
      <vt:lpstr>REMESSA!Area_de_impressao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Bastos</dc:creator>
  <cp:lastModifiedBy>Cesar Bastos</cp:lastModifiedBy>
  <dcterms:created xsi:type="dcterms:W3CDTF">2019-07-24T17:20:21Z</dcterms:created>
  <dcterms:modified xsi:type="dcterms:W3CDTF">2019-09-04T21:03:57Z</dcterms:modified>
</cp:coreProperties>
</file>