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gente de Empreendimento\BANCO CEF\CLIENTES\MON - EM ANDAMENTO\PERNAMBUCO\2020\03 - MAR\RESERVA SÃO LOURENÇO\COND PAU BRASIL\ENVIO DO CLIENTE\PORTAL\"/>
    </mc:Choice>
  </mc:AlternateContent>
  <xr:revisionPtr revIDLastSave="0" documentId="8_{F49BA014-C23C-4220-9358-2E9F929781D4}" xr6:coauthVersionLast="45" xr6:coauthVersionMax="45" xr10:uidLastSave="{00000000-0000-0000-0000-000000000000}"/>
  <bookViews>
    <workbookView xWindow="-120" yWindow="-120" windowWidth="20730" windowHeight="11160" xr2:uid="{E6F23D66-E192-4144-ACF6-B16189550247}"/>
  </bookViews>
  <sheets>
    <sheet name="POS. COMERCIALIZAÇÃ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'POS. COMERCIALIZAÇÃO'!$A$4:$L$49</definedName>
    <definedName name="data_base">[2]INPUT!$H$26</definedName>
    <definedName name="data_emissão">[2]INPUT!$H$24</definedName>
    <definedName name="Elaborador">[2]INPUT!$H$28</definedName>
    <definedName name="ok">#REF!</definedName>
    <definedName name="recebiveis">#REF!</definedName>
    <definedName name="Revisor">[2]INPUT!$H$30</definedName>
    <definedName name="TIPOLO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J3" i="1"/>
  <c r="H3" i="1"/>
</calcChain>
</file>

<file path=xl/sharedStrings.xml><?xml version="1.0" encoding="utf-8"?>
<sst xmlns="http://schemas.openxmlformats.org/spreadsheetml/2006/main" count="170" uniqueCount="128">
  <si>
    <t>m²</t>
  </si>
  <si>
    <t>Bloco / Torre 
(Nomenclatura livre, 
da Construtora)</t>
  </si>
  <si>
    <t>BLOCO</t>
  </si>
  <si>
    <t>UNIDADE</t>
  </si>
  <si>
    <t>SITUAÇÃO DE UH
         Escolher exatamente 
uma das opções abaixo:
 - Estoque
 - Autofinanciamento
 - Permutada
 - Quitada
 - Autofinanciamento</t>
  </si>
  <si>
    <t>CPF /  CNPJ 
do adquirente</t>
  </si>
  <si>
    <t>Nome do Mutuário</t>
  </si>
  <si>
    <t>Valor de Compra/Venda
(Valor total da venda da 
unidade. Este campo 
não deveria se alterar 
ao longo do tempo)</t>
  </si>
  <si>
    <t>Data da Venda</t>
  </si>
  <si>
    <t xml:space="preserve">Valor de Avaliação da Unidade na CAIXA </t>
  </si>
  <si>
    <t>Estoque a Valor de Tabela</t>
  </si>
  <si>
    <t>Garantia</t>
  </si>
  <si>
    <t>EM109Q34B01/001</t>
  </si>
  <si>
    <t>Autofinanciamento</t>
  </si>
  <si>
    <t xml:space="preserve">86520288420   </t>
  </si>
  <si>
    <t xml:space="preserve">DELCILENE MARIA DA SILVA                                    </t>
  </si>
  <si>
    <t>EM109Q34B01/004</t>
  </si>
  <si>
    <t>Quitado</t>
  </si>
  <si>
    <t>08848229409</t>
  </si>
  <si>
    <t>MYRNA FLABIA ASSIS DE LIMA</t>
  </si>
  <si>
    <t>EM109Q34B01/202</t>
  </si>
  <si>
    <t>85663310444</t>
  </si>
  <si>
    <t>HENRIQUE FERNANDES COSTA RODRIGUES</t>
  </si>
  <si>
    <t>EM109Q34B01/403</t>
  </si>
  <si>
    <t>09003675473</t>
  </si>
  <si>
    <t>ISABELLY CRISTINY CABRAL DE SA</t>
  </si>
  <si>
    <t>EM109Q34B01/601</t>
  </si>
  <si>
    <t>Estoque</t>
  </si>
  <si>
    <t>EM109Q34B01/602</t>
  </si>
  <si>
    <t xml:space="preserve">05255780480   </t>
  </si>
  <si>
    <t>FELIPE BENEVIDES FRANCISCO</t>
  </si>
  <si>
    <t>EM109Q34B01/701</t>
  </si>
  <si>
    <t>04260498452</t>
  </si>
  <si>
    <t>MARCUS VINICIUS BATISTA DA SILVA</t>
  </si>
  <si>
    <t>EM109Q34B01/702</t>
  </si>
  <si>
    <t>EM109Q34B02/002</t>
  </si>
  <si>
    <t>85589020468</t>
  </si>
  <si>
    <t>MARTA REGINA DE OLIVEIRA</t>
  </si>
  <si>
    <t>EM109Q34B02/103</t>
  </si>
  <si>
    <t>30452805449</t>
  </si>
  <si>
    <t>MARILIA DE CARVALHO PEDROSA</t>
  </si>
  <si>
    <t>EM109Q34B02/202</t>
  </si>
  <si>
    <t>04253927408</t>
  </si>
  <si>
    <t>CRISTIANO GOMES DE PAULA</t>
  </si>
  <si>
    <t>EM109Q34B02/301</t>
  </si>
  <si>
    <t>06867486460</t>
  </si>
  <si>
    <t>LUCIVANIA ANA DA SILVA</t>
  </si>
  <si>
    <t>EM109Q34B02/302</t>
  </si>
  <si>
    <t>10256402418</t>
  </si>
  <si>
    <t>RAFAEL JACINTO DOS SANTOS</t>
  </si>
  <si>
    <t>EM109Q34B02/403</t>
  </si>
  <si>
    <t>00933971435</t>
  </si>
  <si>
    <t>MARCIO JOSE DA SILVA</t>
  </si>
  <si>
    <t>EM109Q34B02/502</t>
  </si>
  <si>
    <t>EM109Q34B02/503</t>
  </si>
  <si>
    <t>EM109Q34B02/702</t>
  </si>
  <si>
    <t>68661908434</t>
  </si>
  <si>
    <t>AMARO SERGIO DUTRA GALVAO</t>
  </si>
  <si>
    <t>EM109Q34B02/703</t>
  </si>
  <si>
    <t>09004368400</t>
  </si>
  <si>
    <t>JONIELSON SEVERINO DA SILVA</t>
  </si>
  <si>
    <t>EM109Q34B03/002</t>
  </si>
  <si>
    <t>45902178487</t>
  </si>
  <si>
    <t>PEDRO JOSE GOMES CABRAL</t>
  </si>
  <si>
    <t>EM109Q34B03/102</t>
  </si>
  <si>
    <t>08853427477</t>
  </si>
  <si>
    <t>CLEBERSON CORREIA DE ARAUJO</t>
  </si>
  <si>
    <t>EM109Q34B03/203</t>
  </si>
  <si>
    <t>02161914405</t>
  </si>
  <si>
    <t>JEAN DE SIQUEIRA MACIEL</t>
  </si>
  <si>
    <t>EM109Q34B03/302</t>
  </si>
  <si>
    <t>04080239459</t>
  </si>
  <si>
    <t>DJANIRA DE OLIVEIRA AGUIAR</t>
  </si>
  <si>
    <t>EM109Q34B03/401</t>
  </si>
  <si>
    <t>EM109Q34B03/402</t>
  </si>
  <si>
    <t>01188299476</t>
  </si>
  <si>
    <t>FABIANO GOMES DA SILVA</t>
  </si>
  <si>
    <t>EM109Q34B03/404</t>
  </si>
  <si>
    <t xml:space="preserve">02697216499   </t>
  </si>
  <si>
    <t xml:space="preserve">UBIRATAN JOSE FERREIRA                                      </t>
  </si>
  <si>
    <t>EM109Q34B03/501</t>
  </si>
  <si>
    <t>EM109Q34B03/602</t>
  </si>
  <si>
    <t>35230029404</t>
  </si>
  <si>
    <t>SERGIO MAGNO DA SILVA</t>
  </si>
  <si>
    <t>EM109Q34B03/603</t>
  </si>
  <si>
    <t>10251118428</t>
  </si>
  <si>
    <t>DHEBORA RAIANNY CARNEIRO DA SILVA</t>
  </si>
  <si>
    <t>EM109Q34B03/604</t>
  </si>
  <si>
    <t>01382841485</t>
  </si>
  <si>
    <t>ANA PRISCILA DE QUEIROZ GUEDES SILVA</t>
  </si>
  <si>
    <t>EM109Q34B03/701</t>
  </si>
  <si>
    <t>EM109Q34B03/702</t>
  </si>
  <si>
    <t>EM109Q34B04/103</t>
  </si>
  <si>
    <t>02040863451</t>
  </si>
  <si>
    <t>ALEXANDRE SILVA DE SOUZA</t>
  </si>
  <si>
    <t>EM109Q34B04/201</t>
  </si>
  <si>
    <t>03955585492</t>
  </si>
  <si>
    <t>JOSEMILTON SANTOS GALVAO</t>
  </si>
  <si>
    <t>EM109Q34B04/202</t>
  </si>
  <si>
    <t>04581956420</t>
  </si>
  <si>
    <t>VICTOR CEZAR DA SILVA</t>
  </si>
  <si>
    <t>EM109Q34B04/203</t>
  </si>
  <si>
    <t>07039092409</t>
  </si>
  <si>
    <t>MARCELO FERREIRA DA SILVA</t>
  </si>
  <si>
    <t>EM109Q34B04/302</t>
  </si>
  <si>
    <t>38746123415</t>
  </si>
  <si>
    <t>ROZINETE MARIA CABRAL</t>
  </si>
  <si>
    <t>EM109Q34B04/501</t>
  </si>
  <si>
    <t>EM109Q34B04/502</t>
  </si>
  <si>
    <t>30417066449</t>
  </si>
  <si>
    <t>ALBERTO CARVALHO CASCAO</t>
  </si>
  <si>
    <t>EM109Q34B04/601</t>
  </si>
  <si>
    <t>EM109Q34B04/701</t>
  </si>
  <si>
    <t>40583756808</t>
  </si>
  <si>
    <t>JULIANA PATRICIA DA SILVA</t>
  </si>
  <si>
    <t>EM109Q34B05/201</t>
  </si>
  <si>
    <t xml:space="preserve">09595068454   </t>
  </si>
  <si>
    <t>ANDRE GULITT GONZAGA FERREIRA</t>
  </si>
  <si>
    <t>EM109Q34B05/403</t>
  </si>
  <si>
    <t>04203781469</t>
  </si>
  <si>
    <t>ROBERTA GONCALVES DA SILVA</t>
  </si>
  <si>
    <t>EM109Q34B05/503</t>
  </si>
  <si>
    <t>06612139439</t>
  </si>
  <si>
    <t>IVANILDO OLIVEIRA DOS SANTOS FILHO</t>
  </si>
  <si>
    <t>EM109Q34B05/604</t>
  </si>
  <si>
    <t>45896640463</t>
  </si>
  <si>
    <t>ROBERTO PAULO PEREIRA</t>
  </si>
  <si>
    <t>EM109Q34B05/702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</si>
</sst>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1" fillId="0" borderId="0" xfId="2" applyFont="1" applyFill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4" fontId="9" fillId="0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4" fontId="8" fillId="0" borderId="1" xfId="2" applyFont="1" applyFill="1" applyBorder="1" applyAlignment="1">
      <alignment horizontal="center" wrapText="1"/>
    </xf>
    <xf numFmtId="4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4" fontId="8" fillId="0" borderId="0" xfId="2" applyFont="1" applyFill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te%20de%20Empreendimento/BANCO%20CEF/CLIENTES/MON%20-%20EM%20ANDAMENTO/PERNAMBUCO/2020/03%20-%20MAR/RESERVA%20S&#195;O%20LOUREN&#199;O/COND%20PAU%20BRASIL/ENVIO%20DO%20CLIENTE/PLANILHAS%20FINANCEIRAS%20-%20MONITORAMENTO%20-%20CEF-%20PAU%20BRASIL%20MA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Agente%20de%20Empreendimento/BANCO%20DO%20BRASIL/CLIENTES/MON%20-%20EM%20ANDAMENTO/PERNAMBUCO/Condom&#237;nio%20Calhetas/2019/06%20-%20JUNHO/ENVIO%20AO%20BANCO/PARECER%20DE%20AUDITORIA%20-%20AG%20MONIT%20-%20BANCO%20DO%20BRASIL%20-%20PERNAMBUCO%20-%20Condom&#237;nio%20Calhetas%20-%20JUNHO2019%20%20.xlsx.xlsm?5ECF0357" TargetMode="External"/><Relationship Id="rId1" Type="http://schemas.openxmlformats.org/officeDocument/2006/relationships/externalLinkPath" Target="file:///\\5ECF0357\PARECER%20DE%20AUDITORIA%20-%20AG%20MONIT%20-%20BANCO%20DO%20BRASIL%20-%20PERNAMBUCO%20-%20Condom&#237;nio%20Calhetas%20-%20JUNHO2019%20%20.xlsx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te%20de%20Empreendimento/BANCO%20CEF/CLIENTES/MON%20-%20EM%20ANDAMENTO/PERNAMBUCO/2020/03%20-%20MAR/RESERVA%20S&#195;O%20LOUREN&#199;O/COND%20PAU%20BRASIL/ENVIO%20DO%20CLIENTE/PAPEIS%20DE%20TRABALHO%20-%20COND%20PAU%20BRASIL%20-%20MA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TB - ANEXO 2"/>
      <sheetName val="ANEXO 3"/>
      <sheetName val="ANEXO 4"/>
      <sheetName val="ANEXO 6"/>
      <sheetName val="ANEXO 7"/>
      <sheetName val="ANEXO 8"/>
      <sheetName val="ANEXO 9"/>
      <sheetName val="UN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Imóvel</v>
          </cell>
          <cell r="B1" t="str">
            <v>Reserva</v>
          </cell>
          <cell r="C1" t="str">
            <v>Condomínio</v>
          </cell>
        </row>
        <row r="2">
          <cell r="A2" t="str">
            <v>EM109Q34B01/001</v>
          </cell>
          <cell r="B2" t="str">
            <v>São lourenço</v>
          </cell>
          <cell r="C2" t="str">
            <v>Pau Brasil</v>
          </cell>
        </row>
        <row r="3">
          <cell r="A3" t="str">
            <v>EM109Q34B01/004</v>
          </cell>
          <cell r="B3" t="str">
            <v>São lourenço</v>
          </cell>
          <cell r="C3" t="str">
            <v>Pau Brasil</v>
          </cell>
        </row>
        <row r="4">
          <cell r="A4" t="str">
            <v>EM109Q34B01/403</v>
          </cell>
          <cell r="B4" t="str">
            <v>São lourenço</v>
          </cell>
          <cell r="C4" t="str">
            <v>Pau Brasil</v>
          </cell>
        </row>
        <row r="5">
          <cell r="A5" t="str">
            <v>EM109Q34B01/601</v>
          </cell>
          <cell r="B5" t="str">
            <v>São lourenço</v>
          </cell>
          <cell r="C5" t="str">
            <v>Pau Brasil</v>
          </cell>
        </row>
        <row r="6">
          <cell r="A6" t="str">
            <v>EM109Q34B02/002</v>
          </cell>
          <cell r="B6" t="str">
            <v>São lourenço</v>
          </cell>
          <cell r="C6" t="str">
            <v>Pau Brasil</v>
          </cell>
        </row>
        <row r="7">
          <cell r="A7" t="str">
            <v>EM109Q34B02/202</v>
          </cell>
          <cell r="B7" t="str">
            <v>São lourenço</v>
          </cell>
          <cell r="C7" t="str">
            <v>Pau Brasil</v>
          </cell>
        </row>
        <row r="8">
          <cell r="A8" t="str">
            <v>EM109Q34B02/302</v>
          </cell>
          <cell r="B8" t="str">
            <v>São lourenço</v>
          </cell>
          <cell r="C8" t="str">
            <v>Pau Brasil</v>
          </cell>
        </row>
        <row r="9">
          <cell r="A9" t="str">
            <v>EM109Q34B02/502</v>
          </cell>
          <cell r="B9" t="str">
            <v>São lourenço</v>
          </cell>
          <cell r="C9" t="str">
            <v>Pau Brasil</v>
          </cell>
        </row>
        <row r="10">
          <cell r="A10" t="str">
            <v>EM109Q34B02/503</v>
          </cell>
          <cell r="B10" t="str">
            <v>São lourenço</v>
          </cell>
          <cell r="C10" t="str">
            <v>Pau Brasil</v>
          </cell>
        </row>
        <row r="11">
          <cell r="A11" t="str">
            <v>EM109Q34B02/703</v>
          </cell>
          <cell r="B11" t="str">
            <v>São lourenço</v>
          </cell>
          <cell r="C11" t="str">
            <v>Pau Brasil</v>
          </cell>
        </row>
        <row r="12">
          <cell r="A12" t="str">
            <v>EM109Q34B03/302</v>
          </cell>
          <cell r="B12" t="str">
            <v>São lourenço</v>
          </cell>
          <cell r="C12" t="str">
            <v>Pau Brasil</v>
          </cell>
        </row>
        <row r="13">
          <cell r="A13" t="str">
            <v>EM109Q34B03/401</v>
          </cell>
          <cell r="B13" t="str">
            <v>São lourenço</v>
          </cell>
          <cell r="C13" t="str">
            <v>Pau Brasil</v>
          </cell>
        </row>
        <row r="14">
          <cell r="A14" t="str">
            <v>EM109Q34B03/402</v>
          </cell>
          <cell r="B14" t="str">
            <v>São lourenço</v>
          </cell>
          <cell r="C14" t="str">
            <v>Pau Brasil</v>
          </cell>
        </row>
        <row r="15">
          <cell r="A15" t="str">
            <v>EM109Q34B03/404</v>
          </cell>
          <cell r="B15" t="str">
            <v>São lourenço</v>
          </cell>
          <cell r="C15" t="str">
            <v>Pau Brasil</v>
          </cell>
        </row>
        <row r="16">
          <cell r="A16" t="str">
            <v>EM109Q34B03/501</v>
          </cell>
          <cell r="B16" t="str">
            <v>São lourenço</v>
          </cell>
          <cell r="C16" t="str">
            <v>Pau Brasil</v>
          </cell>
        </row>
        <row r="17">
          <cell r="A17" t="str">
            <v>EM109Q34B03/603</v>
          </cell>
          <cell r="B17" t="str">
            <v>São lourenço</v>
          </cell>
          <cell r="C17" t="str">
            <v>Pau Brasil</v>
          </cell>
        </row>
        <row r="18">
          <cell r="A18" t="str">
            <v>EM109Q34B03/701</v>
          </cell>
          <cell r="B18" t="str">
            <v>São lourenço</v>
          </cell>
          <cell r="C18" t="str">
            <v>Pau Brasil</v>
          </cell>
        </row>
        <row r="19">
          <cell r="A19" t="str">
            <v>EM109Q34B03/702</v>
          </cell>
          <cell r="B19" t="str">
            <v>São lourenço</v>
          </cell>
          <cell r="C19" t="str">
            <v>Pau Brasil</v>
          </cell>
        </row>
        <row r="20">
          <cell r="A20" t="str">
            <v>EM109Q34B04/202</v>
          </cell>
          <cell r="B20" t="str">
            <v>São lourenço</v>
          </cell>
          <cell r="C20" t="str">
            <v>Pau Brasil</v>
          </cell>
        </row>
        <row r="21">
          <cell r="A21" t="str">
            <v>EM109Q34B04/302</v>
          </cell>
          <cell r="B21" t="str">
            <v>São lourenço</v>
          </cell>
          <cell r="C21" t="str">
            <v>Pau Brasil</v>
          </cell>
        </row>
        <row r="22">
          <cell r="A22" t="str">
            <v>EM109Q34B04/601</v>
          </cell>
          <cell r="B22" t="str">
            <v>São lourenço</v>
          </cell>
          <cell r="C22" t="str">
            <v>Pau Brasil</v>
          </cell>
        </row>
        <row r="23">
          <cell r="A23" t="str">
            <v>EM109Q34B05/201</v>
          </cell>
          <cell r="B23" t="str">
            <v>São lourenço</v>
          </cell>
          <cell r="C23" t="str">
            <v>Pau Brasil</v>
          </cell>
        </row>
        <row r="24">
          <cell r="A24" t="str">
            <v>EM109Q34B05/702</v>
          </cell>
          <cell r="B24" t="str">
            <v>São lourenço</v>
          </cell>
          <cell r="C24" t="str">
            <v>Pau Brasil</v>
          </cell>
        </row>
        <row r="25">
          <cell r="A25" t="str">
            <v>EM109Q34B01/202</v>
          </cell>
          <cell r="B25" t="str">
            <v>São lourenço</v>
          </cell>
          <cell r="C25" t="str">
            <v>Pau Brasil</v>
          </cell>
        </row>
        <row r="26">
          <cell r="A26" t="str">
            <v>EM109Q34B01/602</v>
          </cell>
          <cell r="B26" t="str">
            <v>São lourenço</v>
          </cell>
          <cell r="C26" t="str">
            <v>Pau Brasil</v>
          </cell>
        </row>
        <row r="27">
          <cell r="A27" t="str">
            <v>EM109Q34B01/701</v>
          </cell>
          <cell r="B27" t="str">
            <v>São lourenço</v>
          </cell>
          <cell r="C27" t="str">
            <v>Pau Brasil</v>
          </cell>
        </row>
        <row r="28">
          <cell r="A28" t="str">
            <v>EM109Q34B01/702</v>
          </cell>
          <cell r="B28" t="str">
            <v>São lourenço</v>
          </cell>
          <cell r="C28" t="str">
            <v>Pau Brasil</v>
          </cell>
        </row>
        <row r="29">
          <cell r="A29" t="str">
            <v>EM109Q34B02/103</v>
          </cell>
          <cell r="B29" t="str">
            <v>São lourenço</v>
          </cell>
          <cell r="C29" t="str">
            <v>Pau Brasil</v>
          </cell>
        </row>
        <row r="30">
          <cell r="A30" t="str">
            <v>EM109Q34B02/301</v>
          </cell>
          <cell r="B30" t="str">
            <v>São lourenço</v>
          </cell>
          <cell r="C30" t="str">
            <v>Pau Brasil</v>
          </cell>
        </row>
        <row r="31">
          <cell r="A31" t="str">
            <v>EM109Q34B02/403</v>
          </cell>
          <cell r="B31" t="str">
            <v>São lourenço</v>
          </cell>
          <cell r="C31" t="str">
            <v>Pau Brasil</v>
          </cell>
        </row>
        <row r="32">
          <cell r="A32" t="str">
            <v>EM109Q34B02/702</v>
          </cell>
          <cell r="B32" t="str">
            <v>São lourenço</v>
          </cell>
          <cell r="C32" t="str">
            <v>Pau Brasil</v>
          </cell>
        </row>
        <row r="33">
          <cell r="A33" t="str">
            <v>EM109Q34B03/002</v>
          </cell>
          <cell r="B33" t="str">
            <v>São lourenço</v>
          </cell>
          <cell r="C33" t="str">
            <v>Pau Brasil</v>
          </cell>
        </row>
        <row r="34">
          <cell r="A34" t="str">
            <v>EM109Q34B03/102</v>
          </cell>
          <cell r="B34" t="str">
            <v>São lourenço</v>
          </cell>
          <cell r="C34" t="str">
            <v>Pau Brasil</v>
          </cell>
        </row>
        <row r="35">
          <cell r="A35" t="str">
            <v>EM109Q34B03/203</v>
          </cell>
          <cell r="B35" t="str">
            <v>São lourenço</v>
          </cell>
          <cell r="C35" t="str">
            <v>Pau Brasil</v>
          </cell>
        </row>
        <row r="36">
          <cell r="A36" t="str">
            <v>EM109Q34B03/602</v>
          </cell>
          <cell r="B36" t="str">
            <v>São lourenço</v>
          </cell>
          <cell r="C36" t="str">
            <v>Pau Brasil</v>
          </cell>
        </row>
        <row r="37">
          <cell r="A37" t="str">
            <v>EM109Q34B03/604</v>
          </cell>
          <cell r="B37" t="str">
            <v>São lourenço</v>
          </cell>
          <cell r="C37" t="str">
            <v>Pau Brasil</v>
          </cell>
        </row>
        <row r="38">
          <cell r="A38" t="str">
            <v>EM109Q34B04/103</v>
          </cell>
          <cell r="B38" t="str">
            <v>São lourenço</v>
          </cell>
          <cell r="C38" t="str">
            <v>Pau Brasil</v>
          </cell>
        </row>
        <row r="39">
          <cell r="A39" t="str">
            <v>EM109Q34B04/201</v>
          </cell>
          <cell r="B39" t="str">
            <v>São lourenço</v>
          </cell>
          <cell r="C39" t="str">
            <v>Pau Brasil</v>
          </cell>
        </row>
        <row r="40">
          <cell r="A40" t="str">
            <v>EM109Q34B04/203</v>
          </cell>
          <cell r="B40" t="str">
            <v>São lourenço</v>
          </cell>
          <cell r="C40" t="str">
            <v>Pau Brasil</v>
          </cell>
        </row>
        <row r="41">
          <cell r="A41" t="str">
            <v>EM109Q34B04/501</v>
          </cell>
          <cell r="B41" t="str">
            <v>São lourenço</v>
          </cell>
          <cell r="C41" t="str">
            <v>Pau Brasil</v>
          </cell>
        </row>
        <row r="42">
          <cell r="A42" t="str">
            <v>EM109Q34B04/502</v>
          </cell>
          <cell r="B42" t="str">
            <v>São lourenço</v>
          </cell>
          <cell r="C42" t="str">
            <v>Pau Brasil</v>
          </cell>
        </row>
        <row r="43">
          <cell r="A43" t="str">
            <v>EM109Q34B04/701</v>
          </cell>
          <cell r="B43" t="str">
            <v>São lourenço</v>
          </cell>
          <cell r="C43" t="str">
            <v>Pau Brasil</v>
          </cell>
        </row>
        <row r="44">
          <cell r="A44" t="str">
            <v>EM109Q34B05/403</v>
          </cell>
          <cell r="B44" t="str">
            <v>São lourenço</v>
          </cell>
          <cell r="C44" t="str">
            <v>Pau Brasil</v>
          </cell>
        </row>
        <row r="45">
          <cell r="A45" t="str">
            <v>EM109Q34B05/503</v>
          </cell>
          <cell r="B45" t="str">
            <v>São lourenço</v>
          </cell>
          <cell r="C45" t="str">
            <v>Pau Brasil</v>
          </cell>
        </row>
        <row r="46">
          <cell r="A46" t="str">
            <v>EM109Q34B05/604</v>
          </cell>
          <cell r="B46" t="str">
            <v>São lourenço</v>
          </cell>
          <cell r="C46" t="str">
            <v>Pau Brasil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Resumo"/>
      <sheetName val="INPUT"/>
      <sheetName val="INPUT1"/>
      <sheetName val="Monit. Indicadores"/>
      <sheetName val="One Page Report"/>
      <sheetName val="1-Cobertura de Garantias"/>
      <sheetName val="3-Inadimplência e Distratos"/>
      <sheetName val="4-Projeção Liquidez"/>
      <sheetName val="5 - Monit. Comercial-VGV"/>
      <sheetName val="5.1Monit.Com.Quit. Ultimas Vda "/>
      <sheetName val="DOAR"/>
      <sheetName val="FINANÇAS"/>
    </sheetNames>
    <sheetDataSet>
      <sheetData sheetId="0" refreshError="1"/>
      <sheetData sheetId="1">
        <row r="24">
          <cell r="H24">
            <v>43672</v>
          </cell>
        </row>
        <row r="26">
          <cell r="H26">
            <v>43646</v>
          </cell>
        </row>
        <row r="28">
          <cell r="H28" t="str">
            <v>Rafael Lobo / Denis Puntin</v>
          </cell>
        </row>
        <row r="30">
          <cell r="H30" t="str">
            <v>Antônio da Vinha</v>
          </cell>
        </row>
      </sheetData>
      <sheetData sheetId="2" refreshError="1"/>
      <sheetData sheetId="3" refreshError="1"/>
      <sheetData sheetId="4">
        <row r="47">
          <cell r="Q47">
            <v>13464.841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. COMERCIALIZAÇÃO"/>
      <sheetName val="FICHA FINANCEIRA"/>
      <sheetName val="REMESSA"/>
      <sheetName val="RETORNO"/>
      <sheetName val="DISTRATOS"/>
      <sheetName val="AGING LIST GERAL"/>
      <sheetName val="AGING LIST"/>
      <sheetName val="Evolucaogarant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3C48-04AC-496A-A2BC-D48EFEA0A883}">
  <dimension ref="A1:L54"/>
  <sheetViews>
    <sheetView showGridLines="0" tabSelected="1" zoomScale="86" zoomScaleNormal="86" workbookViewId="0">
      <selection activeCell="G54" sqref="G54"/>
    </sheetView>
  </sheetViews>
  <sheetFormatPr defaultRowHeight="12.75" x14ac:dyDescent="0.2"/>
  <cols>
    <col min="1" max="1" width="8.28515625" style="22" customWidth="1"/>
    <col min="2" max="4" width="18.28515625" style="22" customWidth="1"/>
    <col min="5" max="5" width="22.7109375" style="22" customWidth="1"/>
    <col min="6" max="6" width="18.85546875" style="22" customWidth="1"/>
    <col min="7" max="7" width="33.5703125" style="22" customWidth="1"/>
    <col min="8" max="8" width="18.5703125" style="22" customWidth="1"/>
    <col min="9" max="9" width="12.42578125" style="27" customWidth="1"/>
    <col min="10" max="10" width="15.85546875" style="28" bestFit="1" customWidth="1"/>
    <col min="11" max="11" width="14.140625" style="22" customWidth="1"/>
    <col min="12" max="12" width="12" style="22" customWidth="1"/>
    <col min="13" max="16384" width="9.140625" style="22"/>
  </cols>
  <sheetData>
    <row r="1" spans="1:12" customFormat="1" ht="18.75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</row>
    <row r="2" spans="1:12" customFormat="1" ht="15" x14ac:dyDescent="0.25">
      <c r="B2" s="3"/>
      <c r="C2" s="3"/>
      <c r="D2" s="3"/>
      <c r="E2" s="3"/>
      <c r="F2" s="3"/>
      <c r="I2" s="4"/>
      <c r="J2" s="5"/>
    </row>
    <row r="3" spans="1:12" customFormat="1" ht="15.75" x14ac:dyDescent="0.25">
      <c r="B3" s="3"/>
      <c r="C3" s="3"/>
      <c r="D3" s="3"/>
      <c r="E3" s="3"/>
      <c r="F3" s="3"/>
      <c r="H3" s="6">
        <f>SUBTOTAL(9,H5:H49)</f>
        <v>4464239.2</v>
      </c>
      <c r="I3" s="4"/>
      <c r="J3" s="6">
        <f>SUBTOTAL(9,J5:J49)</f>
        <v>1674200</v>
      </c>
    </row>
    <row r="4" spans="1:12" s="12" customFormat="1" ht="49.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9" t="s">
        <v>8</v>
      </c>
      <c r="J4" s="10" t="s">
        <v>9</v>
      </c>
      <c r="K4" s="8" t="s">
        <v>10</v>
      </c>
      <c r="L4" s="11" t="s">
        <v>11</v>
      </c>
    </row>
    <row r="5" spans="1:12" ht="15" x14ac:dyDescent="0.2">
      <c r="A5" s="13">
        <v>49.12</v>
      </c>
      <c r="B5" s="14" t="s">
        <v>12</v>
      </c>
      <c r="C5" s="14">
        <v>1</v>
      </c>
      <c r="D5" s="14">
        <v>1</v>
      </c>
      <c r="E5" s="15" t="s">
        <v>13</v>
      </c>
      <c r="F5" s="16" t="s">
        <v>14</v>
      </c>
      <c r="G5" s="17" t="s">
        <v>15</v>
      </c>
      <c r="H5" s="18">
        <v>124500</v>
      </c>
      <c r="I5" s="19">
        <v>43697</v>
      </c>
      <c r="J5" s="20"/>
      <c r="K5" s="18"/>
      <c r="L5" s="21" t="str">
        <f>IFERROR(VLOOKUP($B5,[1]UNIDADES!$A:R,3,0),"NÃO")</f>
        <v>Pau Brasil</v>
      </c>
    </row>
    <row r="6" spans="1:12" ht="15" x14ac:dyDescent="0.2">
      <c r="A6" s="13">
        <v>49.12</v>
      </c>
      <c r="B6" s="14" t="s">
        <v>16</v>
      </c>
      <c r="C6" s="14">
        <v>1</v>
      </c>
      <c r="D6" s="14">
        <v>4</v>
      </c>
      <c r="E6" s="15" t="s">
        <v>17</v>
      </c>
      <c r="F6" s="16" t="s">
        <v>18</v>
      </c>
      <c r="G6" s="17" t="s">
        <v>19</v>
      </c>
      <c r="H6" s="18">
        <v>124500</v>
      </c>
      <c r="I6" s="19">
        <v>43721</v>
      </c>
      <c r="J6" s="20"/>
      <c r="K6" s="18"/>
      <c r="L6" s="21" t="str">
        <f>IFERROR(VLOOKUP($B6,[1]UNIDADES!$A:R,3,0),"NÃO")</f>
        <v>Pau Brasil</v>
      </c>
    </row>
    <row r="7" spans="1:12" ht="15" x14ac:dyDescent="0.2">
      <c r="A7" s="15">
        <v>49.12</v>
      </c>
      <c r="B7" s="13" t="s">
        <v>20</v>
      </c>
      <c r="C7" s="14">
        <v>1</v>
      </c>
      <c r="D7" s="14">
        <v>202</v>
      </c>
      <c r="E7" s="15" t="s">
        <v>13</v>
      </c>
      <c r="F7" s="17" t="s">
        <v>21</v>
      </c>
      <c r="G7" s="17" t="s">
        <v>22</v>
      </c>
      <c r="H7" s="18">
        <v>134000</v>
      </c>
      <c r="I7" s="19">
        <v>43733</v>
      </c>
      <c r="J7" s="20"/>
      <c r="K7" s="23"/>
      <c r="L7" s="21" t="str">
        <f>IFERROR(VLOOKUP($B7,[1]UNIDADES!$A:R,3,0),"NÃO")</f>
        <v>Pau Brasil</v>
      </c>
    </row>
    <row r="8" spans="1:12" ht="15" x14ac:dyDescent="0.2">
      <c r="A8" s="15">
        <v>48.75</v>
      </c>
      <c r="B8" s="13" t="s">
        <v>23</v>
      </c>
      <c r="C8" s="14">
        <v>1</v>
      </c>
      <c r="D8" s="14">
        <v>403</v>
      </c>
      <c r="E8" s="15" t="s">
        <v>13</v>
      </c>
      <c r="F8" s="17" t="s">
        <v>24</v>
      </c>
      <c r="G8" s="17" t="s">
        <v>25</v>
      </c>
      <c r="H8" s="18">
        <v>136000</v>
      </c>
      <c r="I8" s="19">
        <v>43630</v>
      </c>
      <c r="J8" s="20"/>
      <c r="K8" s="13"/>
      <c r="L8" s="21" t="str">
        <f>IFERROR(VLOOKUP($B8,[1]UNIDADES!$A:R,3,0),"NÃO")</f>
        <v>Pau Brasil</v>
      </c>
    </row>
    <row r="9" spans="1:12" ht="15" x14ac:dyDescent="0.2">
      <c r="A9" s="13">
        <v>49.12</v>
      </c>
      <c r="B9" s="14" t="s">
        <v>26</v>
      </c>
      <c r="C9" s="14">
        <v>1</v>
      </c>
      <c r="D9" s="14">
        <v>601</v>
      </c>
      <c r="E9" s="15" t="s">
        <v>27</v>
      </c>
      <c r="F9" s="16"/>
      <c r="G9" s="17"/>
      <c r="H9" s="18"/>
      <c r="I9" s="19"/>
      <c r="J9" s="20">
        <v>152200</v>
      </c>
      <c r="K9" s="18">
        <v>138500</v>
      </c>
      <c r="L9" s="21" t="str">
        <f>IFERROR(VLOOKUP($B9,[1]UNIDADES!$A:R,3,0),"NÃO")</f>
        <v>Pau Brasil</v>
      </c>
    </row>
    <row r="10" spans="1:12" ht="15" x14ac:dyDescent="0.2">
      <c r="A10" s="15">
        <v>49.12</v>
      </c>
      <c r="B10" s="13" t="s">
        <v>28</v>
      </c>
      <c r="C10" s="14">
        <v>1</v>
      </c>
      <c r="D10" s="14">
        <v>602</v>
      </c>
      <c r="E10" s="15" t="s">
        <v>13</v>
      </c>
      <c r="F10" s="17" t="s">
        <v>29</v>
      </c>
      <c r="G10" s="17" t="s">
        <v>30</v>
      </c>
      <c r="H10" s="18">
        <v>138500</v>
      </c>
      <c r="I10" s="19">
        <v>43770</v>
      </c>
      <c r="J10" s="20"/>
      <c r="K10" s="23"/>
      <c r="L10" s="21" t="str">
        <f>IFERROR(VLOOKUP($B10,[1]UNIDADES!$A:R,3,0),"NÃO")</f>
        <v>Pau Brasil</v>
      </c>
    </row>
    <row r="11" spans="1:12" ht="15" x14ac:dyDescent="0.2">
      <c r="A11" s="15">
        <v>49.12</v>
      </c>
      <c r="B11" s="13" t="s">
        <v>31</v>
      </c>
      <c r="C11" s="14">
        <v>1</v>
      </c>
      <c r="D11" s="14">
        <v>701</v>
      </c>
      <c r="E11" s="15" t="s">
        <v>13</v>
      </c>
      <c r="F11" s="17" t="s">
        <v>32</v>
      </c>
      <c r="G11" s="17" t="s">
        <v>33</v>
      </c>
      <c r="H11" s="18">
        <v>118000</v>
      </c>
      <c r="I11" s="19">
        <v>41145</v>
      </c>
      <c r="J11" s="20"/>
      <c r="K11" s="23"/>
      <c r="L11" s="21" t="str">
        <f>IFERROR(VLOOKUP($B11,[1]UNIDADES!$A:R,3,0),"NÃO")</f>
        <v>Pau Brasil</v>
      </c>
    </row>
    <row r="12" spans="1:12" ht="15" x14ac:dyDescent="0.2">
      <c r="A12" s="13">
        <v>49.12</v>
      </c>
      <c r="B12" s="14" t="s">
        <v>34</v>
      </c>
      <c r="C12" s="14">
        <v>1</v>
      </c>
      <c r="D12" s="14">
        <v>702</v>
      </c>
      <c r="E12" s="15" t="s">
        <v>27</v>
      </c>
      <c r="F12" s="16"/>
      <c r="G12" s="17"/>
      <c r="H12" s="18"/>
      <c r="I12" s="19"/>
      <c r="J12" s="20">
        <v>152200</v>
      </c>
      <c r="K12" s="18">
        <v>138500</v>
      </c>
      <c r="L12" s="21" t="str">
        <f>IFERROR(VLOOKUP($B12,[1]UNIDADES!$A:R,3,0),"NÃO")</f>
        <v>Pau Brasil</v>
      </c>
    </row>
    <row r="13" spans="1:12" ht="15" x14ac:dyDescent="0.2">
      <c r="A13" s="15">
        <v>49.12</v>
      </c>
      <c r="B13" s="13" t="s">
        <v>35</v>
      </c>
      <c r="C13" s="14">
        <v>2</v>
      </c>
      <c r="D13" s="14">
        <v>2</v>
      </c>
      <c r="E13" s="15" t="s">
        <v>13</v>
      </c>
      <c r="F13" s="14" t="s">
        <v>36</v>
      </c>
      <c r="G13" s="13" t="s">
        <v>37</v>
      </c>
      <c r="H13" s="18">
        <v>124500</v>
      </c>
      <c r="I13" s="24">
        <v>43658</v>
      </c>
      <c r="J13" s="20"/>
      <c r="K13" s="23"/>
      <c r="L13" s="21" t="str">
        <f>IFERROR(VLOOKUP($B13,[1]UNIDADES!$A:R,3,0),"NÃO")</f>
        <v>Pau Brasil</v>
      </c>
    </row>
    <row r="14" spans="1:12" ht="15" x14ac:dyDescent="0.2">
      <c r="A14" s="15">
        <v>48.75</v>
      </c>
      <c r="B14" s="13" t="s">
        <v>38</v>
      </c>
      <c r="C14" s="14">
        <v>2</v>
      </c>
      <c r="D14" s="14">
        <v>103</v>
      </c>
      <c r="E14" s="15" t="s">
        <v>17</v>
      </c>
      <c r="F14" s="17" t="s">
        <v>39</v>
      </c>
      <c r="G14" s="17" t="s">
        <v>40</v>
      </c>
      <c r="H14" s="18">
        <v>140000</v>
      </c>
      <c r="I14" s="19">
        <v>43441</v>
      </c>
      <c r="J14" s="20"/>
      <c r="K14" s="13"/>
      <c r="L14" s="21" t="str">
        <f>IFERROR(VLOOKUP($B14,[1]UNIDADES!$A:R,3,0),"NÃO")</f>
        <v>Pau Brasil</v>
      </c>
    </row>
    <row r="15" spans="1:12" ht="15" x14ac:dyDescent="0.2">
      <c r="A15" s="15">
        <v>49.12</v>
      </c>
      <c r="B15" s="13" t="s">
        <v>41</v>
      </c>
      <c r="C15" s="14">
        <v>2</v>
      </c>
      <c r="D15" s="14">
        <v>202</v>
      </c>
      <c r="E15" s="15" t="s">
        <v>13</v>
      </c>
      <c r="F15" s="17" t="s">
        <v>42</v>
      </c>
      <c r="G15" s="17" t="s">
        <v>43</v>
      </c>
      <c r="H15" s="18">
        <v>134000</v>
      </c>
      <c r="I15" s="19">
        <v>43621</v>
      </c>
      <c r="J15" s="20"/>
      <c r="K15" s="13"/>
      <c r="L15" s="21" t="str">
        <f>IFERROR(VLOOKUP($B15,[1]UNIDADES!$A:R,3,0),"NÃO")</f>
        <v>Pau Brasil</v>
      </c>
    </row>
    <row r="16" spans="1:12" ht="15" x14ac:dyDescent="0.2">
      <c r="A16" s="15">
        <v>49.12</v>
      </c>
      <c r="B16" s="13" t="s">
        <v>44</v>
      </c>
      <c r="C16" s="14">
        <v>2</v>
      </c>
      <c r="D16" s="14">
        <v>301</v>
      </c>
      <c r="E16" s="15" t="s">
        <v>13</v>
      </c>
      <c r="F16" s="17" t="s">
        <v>45</v>
      </c>
      <c r="G16" s="17" t="s">
        <v>46</v>
      </c>
      <c r="H16" s="18">
        <v>134000</v>
      </c>
      <c r="I16" s="19">
        <v>43745</v>
      </c>
      <c r="J16" s="20"/>
      <c r="K16" s="23"/>
      <c r="L16" s="21" t="str">
        <f>IFERROR(VLOOKUP($B16,[1]UNIDADES!$A:R,3,0),"NÃO")</f>
        <v>Pau Brasil</v>
      </c>
    </row>
    <row r="17" spans="1:12" ht="15" x14ac:dyDescent="0.2">
      <c r="A17" s="15">
        <v>49.12</v>
      </c>
      <c r="B17" s="13" t="s">
        <v>47</v>
      </c>
      <c r="C17" s="14">
        <v>2</v>
      </c>
      <c r="D17" s="14">
        <v>302</v>
      </c>
      <c r="E17" s="15" t="s">
        <v>17</v>
      </c>
      <c r="F17" s="17" t="s">
        <v>48</v>
      </c>
      <c r="G17" s="17" t="s">
        <v>49</v>
      </c>
      <c r="H17" s="18">
        <v>132500</v>
      </c>
      <c r="I17" s="19">
        <v>43581</v>
      </c>
      <c r="J17" s="20"/>
      <c r="K17" s="13"/>
      <c r="L17" s="21" t="str">
        <f>IFERROR(VLOOKUP($B17,[1]UNIDADES!$A:R,3,0),"NÃO")</f>
        <v>Pau Brasil</v>
      </c>
    </row>
    <row r="18" spans="1:12" ht="15" x14ac:dyDescent="0.2">
      <c r="A18" s="15">
        <v>48.75</v>
      </c>
      <c r="B18" s="13" t="s">
        <v>50</v>
      </c>
      <c r="C18" s="14">
        <v>2</v>
      </c>
      <c r="D18" s="14">
        <v>403</v>
      </c>
      <c r="E18" s="15" t="s">
        <v>13</v>
      </c>
      <c r="F18" s="17" t="s">
        <v>51</v>
      </c>
      <c r="G18" s="17" t="s">
        <v>52</v>
      </c>
      <c r="H18" s="18">
        <v>114000</v>
      </c>
      <c r="I18" s="19">
        <v>41145</v>
      </c>
      <c r="J18" s="20"/>
      <c r="K18" s="23"/>
      <c r="L18" s="21" t="str">
        <f>IFERROR(VLOOKUP($B18,[1]UNIDADES!$A:R,3,0),"NÃO")</f>
        <v>Pau Brasil</v>
      </c>
    </row>
    <row r="19" spans="1:12" ht="15" x14ac:dyDescent="0.2">
      <c r="A19" s="13">
        <v>49.12</v>
      </c>
      <c r="B19" s="14" t="s">
        <v>53</v>
      </c>
      <c r="C19" s="14">
        <v>2</v>
      </c>
      <c r="D19" s="14">
        <v>502</v>
      </c>
      <c r="E19" s="15" t="s">
        <v>27</v>
      </c>
      <c r="F19" s="16"/>
      <c r="G19" s="17"/>
      <c r="H19" s="18"/>
      <c r="I19" s="19"/>
      <c r="J19" s="20">
        <v>152200</v>
      </c>
      <c r="K19" s="18">
        <v>138500</v>
      </c>
      <c r="L19" s="21" t="str">
        <f>IFERROR(VLOOKUP($B19,[1]UNIDADES!$A:R,3,0),"NÃO")</f>
        <v>Pau Brasil</v>
      </c>
    </row>
    <row r="20" spans="1:12" ht="15" x14ac:dyDescent="0.2">
      <c r="A20" s="13">
        <v>48.75</v>
      </c>
      <c r="B20" s="14" t="s">
        <v>54</v>
      </c>
      <c r="C20" s="14">
        <v>2</v>
      </c>
      <c r="D20" s="14">
        <v>503</v>
      </c>
      <c r="E20" s="15" t="s">
        <v>27</v>
      </c>
      <c r="F20" s="16"/>
      <c r="G20" s="17"/>
      <c r="H20" s="18"/>
      <c r="I20" s="19"/>
      <c r="J20" s="20">
        <v>152200</v>
      </c>
      <c r="K20" s="18">
        <v>138500</v>
      </c>
      <c r="L20" s="21" t="str">
        <f>IFERROR(VLOOKUP($B20,[1]UNIDADES!$A:R,3,0),"NÃO")</f>
        <v>Pau Brasil</v>
      </c>
    </row>
    <row r="21" spans="1:12" ht="15" x14ac:dyDescent="0.2">
      <c r="A21" s="15">
        <v>49.12</v>
      </c>
      <c r="B21" s="13" t="s">
        <v>55</v>
      </c>
      <c r="C21" s="14">
        <v>2</v>
      </c>
      <c r="D21" s="14">
        <v>702</v>
      </c>
      <c r="E21" s="15" t="s">
        <v>13</v>
      </c>
      <c r="F21" s="17" t="s">
        <v>56</v>
      </c>
      <c r="G21" s="17" t="s">
        <v>57</v>
      </c>
      <c r="H21" s="18">
        <v>118000</v>
      </c>
      <c r="I21" s="19">
        <v>41157</v>
      </c>
      <c r="J21" s="20"/>
      <c r="K21" s="23"/>
      <c r="L21" s="21" t="str">
        <f>IFERROR(VLOOKUP($B21,[1]UNIDADES!$A:R,3,0),"NÃO")</f>
        <v>Pau Brasil</v>
      </c>
    </row>
    <row r="22" spans="1:12" ht="15" x14ac:dyDescent="0.2">
      <c r="A22" s="13">
        <v>48.75</v>
      </c>
      <c r="B22" s="14" t="s">
        <v>58</v>
      </c>
      <c r="C22" s="14">
        <v>2</v>
      </c>
      <c r="D22" s="14">
        <v>703</v>
      </c>
      <c r="E22" s="15" t="s">
        <v>13</v>
      </c>
      <c r="F22" s="16" t="s">
        <v>59</v>
      </c>
      <c r="G22" s="17" t="s">
        <v>60</v>
      </c>
      <c r="H22" s="18">
        <v>138500</v>
      </c>
      <c r="I22" s="19">
        <v>43745</v>
      </c>
      <c r="J22" s="20"/>
      <c r="K22" s="18"/>
      <c r="L22" s="21" t="str">
        <f>IFERROR(VLOOKUP($B22,[1]UNIDADES!$A:R,3,0),"NÃO")</f>
        <v>Pau Brasil</v>
      </c>
    </row>
    <row r="23" spans="1:12" ht="15" x14ac:dyDescent="0.2">
      <c r="A23" s="15">
        <v>49.12</v>
      </c>
      <c r="B23" s="13" t="s">
        <v>61</v>
      </c>
      <c r="C23" s="14">
        <v>3</v>
      </c>
      <c r="D23" s="14">
        <v>2</v>
      </c>
      <c r="E23" s="15" t="s">
        <v>13</v>
      </c>
      <c r="F23" s="17" t="s">
        <v>62</v>
      </c>
      <c r="G23" s="17" t="s">
        <v>63</v>
      </c>
      <c r="H23" s="18">
        <v>124500</v>
      </c>
      <c r="I23" s="19">
        <v>43620</v>
      </c>
      <c r="J23" s="20"/>
      <c r="K23" s="13"/>
      <c r="L23" s="21" t="str">
        <f>IFERROR(VLOOKUP($B23,[1]UNIDADES!$A:R,3,0),"NÃO")</f>
        <v>Pau Brasil</v>
      </c>
    </row>
    <row r="24" spans="1:12" ht="15" x14ac:dyDescent="0.2">
      <c r="A24" s="15">
        <v>49.12</v>
      </c>
      <c r="B24" s="13" t="s">
        <v>64</v>
      </c>
      <c r="C24" s="14">
        <v>3</v>
      </c>
      <c r="D24" s="14">
        <v>102</v>
      </c>
      <c r="E24" s="15" t="s">
        <v>13</v>
      </c>
      <c r="F24" s="14" t="s">
        <v>65</v>
      </c>
      <c r="G24" s="13" t="s">
        <v>66</v>
      </c>
      <c r="H24" s="18">
        <v>128500</v>
      </c>
      <c r="I24" s="24">
        <v>43760</v>
      </c>
      <c r="J24" s="20"/>
      <c r="K24" s="23"/>
      <c r="L24" s="21" t="str">
        <f>IFERROR(VLOOKUP($B24,[1]UNIDADES!$A:R,3,0),"NÃO")</f>
        <v>Pau Brasil</v>
      </c>
    </row>
    <row r="25" spans="1:12" ht="15" x14ac:dyDescent="0.2">
      <c r="A25" s="15">
        <v>48.75</v>
      </c>
      <c r="B25" s="13" t="s">
        <v>67</v>
      </c>
      <c r="C25" s="14">
        <v>3</v>
      </c>
      <c r="D25" s="14">
        <v>203</v>
      </c>
      <c r="E25" s="15" t="s">
        <v>17</v>
      </c>
      <c r="F25" s="17" t="s">
        <v>68</v>
      </c>
      <c r="G25" s="17" t="s">
        <v>69</v>
      </c>
      <c r="H25" s="18">
        <v>131000</v>
      </c>
      <c r="I25" s="19">
        <v>43731</v>
      </c>
      <c r="J25" s="20"/>
      <c r="K25" s="23"/>
      <c r="L25" s="21" t="str">
        <f>IFERROR(VLOOKUP($B25,[1]UNIDADES!$A:R,3,0),"NÃO")</f>
        <v>Pau Brasil</v>
      </c>
    </row>
    <row r="26" spans="1:12" ht="15" x14ac:dyDescent="0.2">
      <c r="A26" s="15">
        <v>49.12</v>
      </c>
      <c r="B26" s="13" t="s">
        <v>70</v>
      </c>
      <c r="C26" s="14">
        <v>3</v>
      </c>
      <c r="D26" s="14">
        <v>302</v>
      </c>
      <c r="E26" s="15" t="s">
        <v>13</v>
      </c>
      <c r="F26" s="17" t="s">
        <v>71</v>
      </c>
      <c r="G26" s="17" t="s">
        <v>72</v>
      </c>
      <c r="H26" s="18">
        <v>134000</v>
      </c>
      <c r="I26" s="19">
        <v>43592</v>
      </c>
      <c r="J26" s="20"/>
      <c r="K26" s="13"/>
      <c r="L26" s="21" t="str">
        <f>IFERROR(VLOOKUP($B26,[1]UNIDADES!$A:R,3,0),"NÃO")</f>
        <v>Pau Brasil</v>
      </c>
    </row>
    <row r="27" spans="1:12" ht="15" x14ac:dyDescent="0.2">
      <c r="A27" s="13">
        <v>49.12</v>
      </c>
      <c r="B27" s="14" t="s">
        <v>73</v>
      </c>
      <c r="C27" s="14">
        <v>3</v>
      </c>
      <c r="D27" s="14">
        <v>401</v>
      </c>
      <c r="E27" s="15" t="s">
        <v>27</v>
      </c>
      <c r="F27" s="16"/>
      <c r="G27" s="17"/>
      <c r="H27" s="18"/>
      <c r="I27" s="19"/>
      <c r="J27" s="20">
        <v>152200</v>
      </c>
      <c r="K27" s="18">
        <v>136000</v>
      </c>
      <c r="L27" s="21" t="str">
        <f>IFERROR(VLOOKUP($B27,[1]UNIDADES!$A:R,3,0),"NÃO")</f>
        <v>Pau Brasil</v>
      </c>
    </row>
    <row r="28" spans="1:12" ht="15" x14ac:dyDescent="0.2">
      <c r="A28" s="13">
        <v>49.12</v>
      </c>
      <c r="B28" s="14" t="s">
        <v>74</v>
      </c>
      <c r="C28" s="14">
        <v>3</v>
      </c>
      <c r="D28" s="14">
        <v>402</v>
      </c>
      <c r="E28" s="15" t="s">
        <v>17</v>
      </c>
      <c r="F28" s="16" t="s">
        <v>75</v>
      </c>
      <c r="G28" s="17" t="s">
        <v>76</v>
      </c>
      <c r="H28" s="18">
        <v>136000</v>
      </c>
      <c r="I28" s="19">
        <v>43754</v>
      </c>
      <c r="J28" s="20"/>
      <c r="K28" s="18"/>
      <c r="L28" s="21" t="str">
        <f>IFERROR(VLOOKUP($B28,[1]UNIDADES!$A:R,3,0),"NÃO")</f>
        <v>Pau Brasil</v>
      </c>
    </row>
    <row r="29" spans="1:12" ht="15" x14ac:dyDescent="0.2">
      <c r="A29" s="13">
        <v>49.12</v>
      </c>
      <c r="B29" s="14" t="s">
        <v>77</v>
      </c>
      <c r="C29" s="14">
        <v>3</v>
      </c>
      <c r="D29" s="14">
        <v>404</v>
      </c>
      <c r="E29" s="15" t="s">
        <v>17</v>
      </c>
      <c r="F29" s="16" t="s">
        <v>78</v>
      </c>
      <c r="G29" s="17" t="s">
        <v>79</v>
      </c>
      <c r="H29" s="18">
        <v>136000</v>
      </c>
      <c r="I29" s="19">
        <v>43846</v>
      </c>
      <c r="J29" s="20"/>
      <c r="K29" s="18"/>
      <c r="L29" s="21" t="str">
        <f>IFERROR(VLOOKUP($B29,[1]UNIDADES!$A:R,3,0),"NÃO")</f>
        <v>Pau Brasil</v>
      </c>
    </row>
    <row r="30" spans="1:12" ht="15" x14ac:dyDescent="0.2">
      <c r="A30" s="13">
        <v>49.12</v>
      </c>
      <c r="B30" s="14" t="s">
        <v>80</v>
      </c>
      <c r="C30" s="14">
        <v>3</v>
      </c>
      <c r="D30" s="14">
        <v>501</v>
      </c>
      <c r="E30" s="15" t="s">
        <v>27</v>
      </c>
      <c r="F30" s="16"/>
      <c r="G30" s="17"/>
      <c r="H30" s="18"/>
      <c r="I30" s="19"/>
      <c r="J30" s="20">
        <v>152200</v>
      </c>
      <c r="K30" s="18">
        <v>138500</v>
      </c>
      <c r="L30" s="21" t="str">
        <f>IFERROR(VLOOKUP($B30,[1]UNIDADES!$A:R,3,0),"NÃO")</f>
        <v>Pau Brasil</v>
      </c>
    </row>
    <row r="31" spans="1:12" ht="15" x14ac:dyDescent="0.2">
      <c r="A31" s="15">
        <v>49.12</v>
      </c>
      <c r="B31" s="13" t="s">
        <v>81</v>
      </c>
      <c r="C31" s="14">
        <v>3</v>
      </c>
      <c r="D31" s="14">
        <v>602</v>
      </c>
      <c r="E31" s="15" t="s">
        <v>13</v>
      </c>
      <c r="F31" s="17" t="s">
        <v>82</v>
      </c>
      <c r="G31" s="17" t="s">
        <v>83</v>
      </c>
      <c r="H31" s="18">
        <v>116000</v>
      </c>
      <c r="I31" s="19">
        <v>41106</v>
      </c>
      <c r="J31" s="20"/>
      <c r="K31" s="23"/>
      <c r="L31" s="21" t="str">
        <f>IFERROR(VLOOKUP($B31,[1]UNIDADES!$A:R,3,0),"NÃO")</f>
        <v>Pau Brasil</v>
      </c>
    </row>
    <row r="32" spans="1:12" ht="15" x14ac:dyDescent="0.2">
      <c r="A32" s="15">
        <v>48.75</v>
      </c>
      <c r="B32" s="13" t="s">
        <v>84</v>
      </c>
      <c r="C32" s="14">
        <v>3</v>
      </c>
      <c r="D32" s="14">
        <v>603</v>
      </c>
      <c r="E32" s="15" t="s">
        <v>17</v>
      </c>
      <c r="F32" s="17" t="s">
        <v>85</v>
      </c>
      <c r="G32" s="17" t="s">
        <v>86</v>
      </c>
      <c r="H32" s="18">
        <v>138500</v>
      </c>
      <c r="I32" s="19">
        <v>43619</v>
      </c>
      <c r="J32" s="20"/>
      <c r="K32" s="13"/>
      <c r="L32" s="21" t="str">
        <f>IFERROR(VLOOKUP($B32,[1]UNIDADES!$A:R,3,0),"NÃO")</f>
        <v>Pau Brasil</v>
      </c>
    </row>
    <row r="33" spans="1:12" ht="15" x14ac:dyDescent="0.2">
      <c r="A33" s="15">
        <v>49.12</v>
      </c>
      <c r="B33" s="13" t="s">
        <v>87</v>
      </c>
      <c r="C33" s="14">
        <v>3</v>
      </c>
      <c r="D33" s="14">
        <v>604</v>
      </c>
      <c r="E33" s="15" t="s">
        <v>17</v>
      </c>
      <c r="F33" s="14" t="s">
        <v>88</v>
      </c>
      <c r="G33" s="13" t="s">
        <v>89</v>
      </c>
      <c r="H33" s="18">
        <v>137000</v>
      </c>
      <c r="I33" s="24">
        <v>43557</v>
      </c>
      <c r="J33" s="20"/>
      <c r="K33" s="25"/>
      <c r="L33" s="21" t="str">
        <f>IFERROR(VLOOKUP($B33,[1]UNIDADES!$A:R,3,0),"NÃO")</f>
        <v>Pau Brasil</v>
      </c>
    </row>
    <row r="34" spans="1:12" ht="15" x14ac:dyDescent="0.2">
      <c r="A34" s="13">
        <v>49.12</v>
      </c>
      <c r="B34" s="14" t="s">
        <v>90</v>
      </c>
      <c r="C34" s="14">
        <v>3</v>
      </c>
      <c r="D34" s="14">
        <v>701</v>
      </c>
      <c r="E34" s="15" t="s">
        <v>27</v>
      </c>
      <c r="F34" s="16"/>
      <c r="G34" s="17"/>
      <c r="H34" s="18"/>
      <c r="I34" s="19"/>
      <c r="J34" s="20">
        <v>152200</v>
      </c>
      <c r="K34" s="18">
        <v>138500</v>
      </c>
      <c r="L34" s="21" t="str">
        <f>IFERROR(VLOOKUP($B34,[1]UNIDADES!$A:R,3,0),"NÃO")</f>
        <v>Pau Brasil</v>
      </c>
    </row>
    <row r="35" spans="1:12" ht="15" x14ac:dyDescent="0.2">
      <c r="A35" s="13">
        <v>49.12</v>
      </c>
      <c r="B35" s="14" t="s">
        <v>91</v>
      </c>
      <c r="C35" s="14">
        <v>3</v>
      </c>
      <c r="D35" s="14">
        <v>702</v>
      </c>
      <c r="E35" s="15" t="s">
        <v>27</v>
      </c>
      <c r="F35" s="16"/>
      <c r="G35" s="17"/>
      <c r="H35" s="18"/>
      <c r="I35" s="19"/>
      <c r="J35" s="20">
        <v>152200</v>
      </c>
      <c r="K35" s="18">
        <v>138500</v>
      </c>
      <c r="L35" s="21" t="str">
        <f>IFERROR(VLOOKUP($B35,[1]UNIDADES!$A:R,3,0),"NÃO")</f>
        <v>Pau Brasil</v>
      </c>
    </row>
    <row r="36" spans="1:12" ht="15" x14ac:dyDescent="0.2">
      <c r="A36" s="15">
        <v>48.75</v>
      </c>
      <c r="B36" s="13" t="s">
        <v>92</v>
      </c>
      <c r="C36" s="14">
        <v>4</v>
      </c>
      <c r="D36" s="14">
        <v>103</v>
      </c>
      <c r="E36" s="15" t="s">
        <v>17</v>
      </c>
      <c r="F36" s="17" t="s">
        <v>93</v>
      </c>
      <c r="G36" s="17" t="s">
        <v>94</v>
      </c>
      <c r="H36" s="18">
        <v>128500</v>
      </c>
      <c r="I36" s="19">
        <v>43637</v>
      </c>
      <c r="J36" s="20"/>
      <c r="K36" s="13"/>
      <c r="L36" s="21" t="str">
        <f>IFERROR(VLOOKUP($B36,[1]UNIDADES!$A:R,3,0),"NÃO")</f>
        <v>Pau Brasil</v>
      </c>
    </row>
    <row r="37" spans="1:12" ht="15" x14ac:dyDescent="0.2">
      <c r="A37" s="15">
        <v>49.12</v>
      </c>
      <c r="B37" s="13" t="s">
        <v>95</v>
      </c>
      <c r="C37" s="14">
        <v>4</v>
      </c>
      <c r="D37" s="14">
        <v>201</v>
      </c>
      <c r="E37" s="15" t="s">
        <v>17</v>
      </c>
      <c r="F37" s="17" t="s">
        <v>96</v>
      </c>
      <c r="G37" s="17" t="s">
        <v>97</v>
      </c>
      <c r="H37" s="18">
        <v>131000</v>
      </c>
      <c r="I37" s="19">
        <v>43727</v>
      </c>
      <c r="J37" s="20"/>
      <c r="K37" s="23"/>
      <c r="L37" s="21" t="str">
        <f>IFERROR(VLOOKUP($B37,[1]UNIDADES!$A:R,3,0),"NÃO")</f>
        <v>Pau Brasil</v>
      </c>
    </row>
    <row r="38" spans="1:12" ht="15" x14ac:dyDescent="0.2">
      <c r="A38" s="15">
        <v>49.12</v>
      </c>
      <c r="B38" s="13" t="s">
        <v>98</v>
      </c>
      <c r="C38" s="14">
        <v>4</v>
      </c>
      <c r="D38" s="14">
        <v>202</v>
      </c>
      <c r="E38" s="15" t="s">
        <v>13</v>
      </c>
      <c r="F38" s="14" t="s">
        <v>99</v>
      </c>
      <c r="G38" s="13" t="s">
        <v>100</v>
      </c>
      <c r="H38" s="18">
        <v>134000</v>
      </c>
      <c r="I38" s="24">
        <v>43627</v>
      </c>
      <c r="J38" s="20"/>
      <c r="K38" s="25"/>
      <c r="L38" s="21" t="str">
        <f>IFERROR(VLOOKUP($B38,[1]UNIDADES!$A:R,3,0),"NÃO")</f>
        <v>Pau Brasil</v>
      </c>
    </row>
    <row r="39" spans="1:12" ht="15" x14ac:dyDescent="0.2">
      <c r="A39" s="15">
        <v>48.75</v>
      </c>
      <c r="B39" s="13" t="s">
        <v>101</v>
      </c>
      <c r="C39" s="14">
        <v>4</v>
      </c>
      <c r="D39" s="14">
        <v>203</v>
      </c>
      <c r="E39" s="15" t="s">
        <v>13</v>
      </c>
      <c r="F39" s="14" t="s">
        <v>102</v>
      </c>
      <c r="G39" s="13" t="s">
        <v>103</v>
      </c>
      <c r="H39" s="18">
        <v>131000</v>
      </c>
      <c r="I39" s="24">
        <v>43752</v>
      </c>
      <c r="J39" s="20"/>
      <c r="K39" s="23"/>
      <c r="L39" s="21" t="str">
        <f>IFERROR(VLOOKUP($B39,[1]UNIDADES!$A:R,3,0),"NÃO")</f>
        <v>Pau Brasil</v>
      </c>
    </row>
    <row r="40" spans="1:12" ht="15" x14ac:dyDescent="0.2">
      <c r="A40" s="15">
        <v>49.12</v>
      </c>
      <c r="B40" s="13" t="s">
        <v>104</v>
      </c>
      <c r="C40" s="14">
        <v>4</v>
      </c>
      <c r="D40" s="14">
        <v>302</v>
      </c>
      <c r="E40" s="15" t="s">
        <v>13</v>
      </c>
      <c r="F40" s="17" t="s">
        <v>105</v>
      </c>
      <c r="G40" s="17" t="s">
        <v>106</v>
      </c>
      <c r="H40" s="18">
        <v>129310</v>
      </c>
      <c r="I40" s="19">
        <v>43601</v>
      </c>
      <c r="J40" s="20"/>
      <c r="K40" s="13"/>
      <c r="L40" s="21" t="str">
        <f>IFERROR(VLOOKUP($B40,[1]UNIDADES!$A:R,3,0),"NÃO")</f>
        <v>Pau Brasil</v>
      </c>
    </row>
    <row r="41" spans="1:12" ht="15" x14ac:dyDescent="0.2">
      <c r="A41" s="13">
        <v>49.12</v>
      </c>
      <c r="B41" s="14" t="s">
        <v>107</v>
      </c>
      <c r="C41" s="14">
        <v>4</v>
      </c>
      <c r="D41" s="14">
        <v>501</v>
      </c>
      <c r="E41" s="15" t="s">
        <v>27</v>
      </c>
      <c r="F41" s="16"/>
      <c r="G41" s="17"/>
      <c r="H41" s="18"/>
      <c r="I41" s="19"/>
      <c r="J41" s="20">
        <v>152200</v>
      </c>
      <c r="K41" s="18">
        <v>138500</v>
      </c>
      <c r="L41" s="21" t="str">
        <f>IFERROR(VLOOKUP($B41,[1]UNIDADES!$A:R,3,0),"NÃO")</f>
        <v>Pau Brasil</v>
      </c>
    </row>
    <row r="42" spans="1:12" ht="15" x14ac:dyDescent="0.2">
      <c r="A42" s="15">
        <v>49.12</v>
      </c>
      <c r="B42" s="13" t="s">
        <v>108</v>
      </c>
      <c r="C42" s="14">
        <v>4</v>
      </c>
      <c r="D42" s="14">
        <v>502</v>
      </c>
      <c r="E42" s="15" t="s">
        <v>13</v>
      </c>
      <c r="F42" s="17" t="s">
        <v>109</v>
      </c>
      <c r="G42" s="17" t="s">
        <v>110</v>
      </c>
      <c r="H42" s="18">
        <v>116000</v>
      </c>
      <c r="I42" s="19">
        <v>41106</v>
      </c>
      <c r="J42" s="20"/>
      <c r="K42" s="23"/>
      <c r="L42" s="21" t="str">
        <f>IFERROR(VLOOKUP($B42,[1]UNIDADES!$A:R,3,0),"NÃO")</f>
        <v>Pau Brasil</v>
      </c>
    </row>
    <row r="43" spans="1:12" ht="15" x14ac:dyDescent="0.2">
      <c r="A43" s="13">
        <v>49.12</v>
      </c>
      <c r="B43" s="14" t="s">
        <v>111</v>
      </c>
      <c r="C43" s="14">
        <v>4</v>
      </c>
      <c r="D43" s="14">
        <v>601</v>
      </c>
      <c r="E43" s="15" t="s">
        <v>27</v>
      </c>
      <c r="F43" s="16"/>
      <c r="G43" s="13"/>
      <c r="H43" s="18"/>
      <c r="I43" s="24"/>
      <c r="J43" s="20">
        <v>152200</v>
      </c>
      <c r="K43" s="18">
        <v>138500</v>
      </c>
      <c r="L43" s="21" t="str">
        <f>IFERROR(VLOOKUP($B43,[1]UNIDADES!$A:R,3,0),"NÃO")</f>
        <v>Pau Brasil</v>
      </c>
    </row>
    <row r="44" spans="1:12" ht="15" x14ac:dyDescent="0.2">
      <c r="A44" s="13">
        <v>49.12</v>
      </c>
      <c r="B44" s="13" t="s">
        <v>112</v>
      </c>
      <c r="C44" s="14">
        <v>4</v>
      </c>
      <c r="D44" s="14">
        <v>701</v>
      </c>
      <c r="E44" s="15" t="s">
        <v>13</v>
      </c>
      <c r="F44" s="17" t="s">
        <v>113</v>
      </c>
      <c r="G44" s="17" t="s">
        <v>114</v>
      </c>
      <c r="H44" s="18">
        <v>138500</v>
      </c>
      <c r="I44" s="19">
        <v>43593</v>
      </c>
      <c r="J44" s="20"/>
      <c r="K44" s="13"/>
      <c r="L44" s="21" t="str">
        <f>IFERROR(VLOOKUP($B44,[1]UNIDADES!$A:R,3,0),"NÃO")</f>
        <v>Pau Brasil</v>
      </c>
    </row>
    <row r="45" spans="1:12" ht="15" x14ac:dyDescent="0.2">
      <c r="A45" s="13">
        <v>49.12</v>
      </c>
      <c r="B45" s="14" t="s">
        <v>115</v>
      </c>
      <c r="C45" s="14">
        <v>5</v>
      </c>
      <c r="D45" s="14">
        <v>201</v>
      </c>
      <c r="E45" s="15" t="s">
        <v>13</v>
      </c>
      <c r="F45" s="16" t="s">
        <v>116</v>
      </c>
      <c r="G45" s="17" t="s">
        <v>117</v>
      </c>
      <c r="H45" s="18">
        <v>131000</v>
      </c>
      <c r="I45" s="19">
        <v>43774</v>
      </c>
      <c r="J45" s="20"/>
      <c r="K45" s="18"/>
      <c r="L45" s="21" t="str">
        <f>IFERROR(VLOOKUP($B45,[1]UNIDADES!$A:R,3,0),"NÃO")</f>
        <v>Pau Brasil</v>
      </c>
    </row>
    <row r="46" spans="1:12" ht="15" x14ac:dyDescent="0.2">
      <c r="A46" s="13">
        <v>48.75</v>
      </c>
      <c r="B46" s="13" t="s">
        <v>118</v>
      </c>
      <c r="C46" s="14">
        <v>5</v>
      </c>
      <c r="D46" s="14">
        <v>403</v>
      </c>
      <c r="E46" s="15" t="s">
        <v>17</v>
      </c>
      <c r="F46" s="17" t="s">
        <v>119</v>
      </c>
      <c r="G46" s="17" t="s">
        <v>120</v>
      </c>
      <c r="H46" s="18">
        <v>149588</v>
      </c>
      <c r="I46" s="19">
        <v>43493</v>
      </c>
      <c r="J46" s="20"/>
      <c r="K46" s="13"/>
      <c r="L46" s="21" t="str">
        <f>IFERROR(VLOOKUP($B46,[1]UNIDADES!$A:R,3,0),"NÃO")</f>
        <v>Pau Brasil</v>
      </c>
    </row>
    <row r="47" spans="1:12" ht="15" x14ac:dyDescent="0.2">
      <c r="A47" s="13">
        <v>48.75</v>
      </c>
      <c r="B47" s="13" t="s">
        <v>121</v>
      </c>
      <c r="C47" s="14">
        <v>5</v>
      </c>
      <c r="D47" s="14">
        <v>503</v>
      </c>
      <c r="E47" s="15" t="s">
        <v>17</v>
      </c>
      <c r="F47" s="17" t="s">
        <v>122</v>
      </c>
      <c r="G47" s="17" t="s">
        <v>123</v>
      </c>
      <c r="H47" s="18">
        <v>130000</v>
      </c>
      <c r="I47" s="19">
        <v>43496</v>
      </c>
      <c r="J47" s="20"/>
      <c r="K47" s="13"/>
      <c r="L47" s="21" t="str">
        <f>IFERROR(VLOOKUP($B47,[1]UNIDADES!$A:R,3,0),"NÃO")</f>
        <v>Pau Brasil</v>
      </c>
    </row>
    <row r="48" spans="1:12" ht="15" x14ac:dyDescent="0.2">
      <c r="A48" s="13">
        <v>49.12</v>
      </c>
      <c r="B48" s="13" t="s">
        <v>124</v>
      </c>
      <c r="C48" s="14">
        <v>5</v>
      </c>
      <c r="D48" s="14">
        <v>604</v>
      </c>
      <c r="E48" s="15" t="s">
        <v>17</v>
      </c>
      <c r="F48" s="17" t="s">
        <v>125</v>
      </c>
      <c r="G48" s="17" t="s">
        <v>126</v>
      </c>
      <c r="H48" s="18">
        <v>152841.20000000001</v>
      </c>
      <c r="I48" s="19">
        <v>43441</v>
      </c>
      <c r="J48" s="20"/>
      <c r="K48" s="18"/>
      <c r="L48" s="21" t="str">
        <f>IFERROR(VLOOKUP($B48,[1]UNIDADES!$A:R,3,0),"NÃO")</f>
        <v>Pau Brasil</v>
      </c>
    </row>
    <row r="49" spans="1:12" ht="15" x14ac:dyDescent="0.2">
      <c r="A49" s="13">
        <v>49.12</v>
      </c>
      <c r="B49" s="14" t="s">
        <v>127</v>
      </c>
      <c r="C49" s="14">
        <v>5</v>
      </c>
      <c r="D49" s="14">
        <v>702</v>
      </c>
      <c r="E49" s="15" t="s">
        <v>27</v>
      </c>
      <c r="F49" s="16"/>
      <c r="G49" s="17"/>
      <c r="H49" s="18"/>
      <c r="I49" s="19"/>
      <c r="J49" s="20">
        <v>152200</v>
      </c>
      <c r="K49" s="18">
        <v>138500</v>
      </c>
      <c r="L49" s="21" t="str">
        <f>IFERROR(VLOOKUP($B49,[1]UNIDADES!$A:R,3,0),"NÃO")</f>
        <v>Pau Brasil</v>
      </c>
    </row>
    <row r="54" spans="1:12" x14ac:dyDescent="0.2">
      <c r="G54" s="26">
        <f>H29/A29</f>
        <v>2768.7296416938111</v>
      </c>
    </row>
  </sheetData>
  <autoFilter ref="A4:L49" xr:uid="{00000000-0009-0000-0000-000006000000}"/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POS. COMERCIALIZAÇÃO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Gomes</dc:creator>
  <cp:lastModifiedBy>Stephanie Gomes</cp:lastModifiedBy>
  <dcterms:created xsi:type="dcterms:W3CDTF">2020-08-06T20:29:38Z</dcterms:created>
  <dcterms:modified xsi:type="dcterms:W3CDTF">2020-08-06T20:30:12Z</dcterms:modified>
</cp:coreProperties>
</file>